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6" windowWidth="15576" windowHeight="11652" activeTab="0"/>
  </bookViews>
  <sheets>
    <sheet name="мониторинг" sheetId="1" r:id="rId1"/>
  </sheets>
  <definedNames>
    <definedName name="_xlnm._FilterDatabase" localSheetId="0" hidden="1">'мониторинг'!$B$7:$E$65</definedName>
    <definedName name="_xlnm.Print_Titles" localSheetId="0">'мониторинг'!$4:$6</definedName>
  </definedNames>
  <calcPr fullCalcOnLoad="1"/>
</workbook>
</file>

<file path=xl/sharedStrings.xml><?xml version="1.0" encoding="utf-8"?>
<sst xmlns="http://schemas.openxmlformats.org/spreadsheetml/2006/main" count="101" uniqueCount="70">
  <si>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</si>
  <si>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</si>
  <si>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</si>
  <si>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</si>
  <si>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</si>
  <si>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</si>
  <si>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</si>
  <si>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</si>
  <si>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</si>
  <si>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</si>
  <si>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</si>
  <si>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</si>
  <si>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</si>
  <si>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</si>
  <si>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</si>
  <si>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</si>
  <si>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</si>
  <si>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</si>
  <si>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</si>
  <si>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 руб.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</si>
  <si>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</si>
  <si>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</si>
  <si>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</si>
  <si>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</si>
  <si>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</si>
  <si>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</si>
  <si>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</si>
  <si>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</si>
  <si>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</si>
  <si>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Структура оборота розничной торговли</t>
  </si>
  <si>
    <t>Объем платных услуг населению</t>
  </si>
  <si>
    <t>единиц</t>
  </si>
  <si>
    <t>6. Инвестиции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</si>
  <si>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</si>
  <si>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 </t>
  </si>
  <si>
    <t>9. Труд и занятость</t>
  </si>
  <si>
    <t>Уровень зарегистрированной безработицы (на конец года)</t>
  </si>
  <si>
    <t>чел.</t>
  </si>
  <si>
    <t>Фонд начисленной заработной платы всех работников</t>
  </si>
  <si>
    <t>10. Развитие социальной сферы</t>
  </si>
  <si>
    <t>Численность детей в дошкольных образовательных учреждениях</t>
  </si>
  <si>
    <t>дошкольными образовательными учреждениями</t>
  </si>
  <si>
    <t>мест на 1000 детей в возрасте 1-6 лет</t>
  </si>
  <si>
    <t>Показатели</t>
  </si>
  <si>
    <t>Единица измерения</t>
  </si>
  <si>
    <t>прогноз</t>
  </si>
  <si>
    <t>1. Население</t>
  </si>
  <si>
    <t>Все население (среднегодовая)</t>
  </si>
  <si>
    <t>тыс.чел.</t>
  </si>
  <si>
    <t xml:space="preserve">млн. руб. </t>
  </si>
  <si>
    <t>Обрабатывающие производства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</si>
  <si>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</si>
  <si>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</si>
  <si>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</si>
  <si>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Среднемесячная номинальная начисленная заработная плата в районе</t>
  </si>
  <si>
    <t>факт</t>
  </si>
  <si>
    <t>тыс. человек</t>
  </si>
  <si>
    <t>Средняя ошибка раздела</t>
  </si>
  <si>
    <t>Точность прогнозирования по разделу</t>
  </si>
  <si>
    <t xml:space="preserve">2.3. Промышленное производство </t>
  </si>
  <si>
    <t>Среднее отклонение фактических значений макроэкономических показателей социально-экономического развития Благодарненского района от прогнозируемых</t>
  </si>
  <si>
    <t>администрации Благодарненского городского округа Ставропольского края</t>
  </si>
  <si>
    <t>исп. Сибиркина Н.В.</t>
  </si>
  <si>
    <t>Начальник отдела экономического развития</t>
  </si>
  <si>
    <t>Чсленность рабочей силы</t>
  </si>
  <si>
    <t>Численность безработных, зарегистрированных в государственных учреждениях службы занятости населения (на конец года)</t>
  </si>
  <si>
    <t>Арзамас М.Н.</t>
  </si>
  <si>
    <t>Мониторинг и контроль прогноза социально-экономического развития   Благодарненского городского округа Ставропольского края на 2020 год и на период до 2022 года, утвержденного постановлением администрации Благодарненского городского округа Ставропольского края от 11 ноября 2019 года № 1860</t>
  </si>
  <si>
    <t>отклонение (факт 2019г.к прогнозу 2019г), процент</t>
  </si>
  <si>
    <t>точность прогнозирования к факту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</si>
</sst>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00"/>
    <numFmt numFmtId="181" formatCode="#,##0.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 applyProtection="1">
      <alignment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2" fontId="5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 shrinkToFit="1"/>
    </xf>
    <xf numFmtId="172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3"/>
  <sheetViews>
    <sheetView tabSelected="1" zoomScale="74" zoomScaleNormal="74" zoomScalePageLayoutView="0" workbookViewId="0" topLeftCell="A58">
      <selection activeCell="G9" sqref="G9"/>
    </sheetView>
  </sheetViews>
  <sheetFormatPr defaultColWidth="9.00390625" defaultRowHeight="12.75"/>
  <cols>
    <col min="1" max="1" width="6.50390625" style="12" customWidth="1"/>
    <col min="2" max="2" width="63.50390625" style="12" customWidth="1"/>
    <col min="3" max="3" width="27.50390625" style="12" customWidth="1"/>
    <col min="4" max="5" width="13.50390625" style="12" customWidth="1"/>
    <col min="6" max="6" width="15.50390625" style="12" customWidth="1"/>
    <col min="7" max="7" width="17.375" style="12" customWidth="1"/>
    <col min="8" max="8" width="13.125" style="12" customWidth="1"/>
    <col min="9" max="16384" width="8.875" style="12" customWidth="1"/>
  </cols>
  <sheetData>
    <row r="2" spans="2:8" ht="53.25" customHeight="1">
      <c r="B2" s="41" t="s">
        <v>67</v>
      </c>
      <c r="C2" s="41"/>
      <c r="D2" s="41"/>
      <c r="E2" s="41"/>
      <c r="F2" s="41"/>
      <c r="G2" s="41"/>
      <c r="H2" s="41"/>
    </row>
    <row r="3" ht="18">
      <c r="B3" s="12" t="s">
        <v>34</v>
      </c>
    </row>
    <row r="4" spans="2:8" ht="18">
      <c r="B4" s="43" t="s">
        <v>43</v>
      </c>
      <c r="C4" s="43" t="s">
        <v>44</v>
      </c>
      <c r="D4" s="35" t="s">
        <v>55</v>
      </c>
      <c r="E4" s="35" t="s">
        <v>45</v>
      </c>
      <c r="F4" s="36" t="s">
        <v>55</v>
      </c>
      <c r="G4" s="46" t="s">
        <v>68</v>
      </c>
      <c r="H4" s="46" t="s">
        <v>69</v>
      </c>
    </row>
    <row r="5" spans="2:8" ht="29.25" customHeight="1">
      <c r="B5" s="44"/>
      <c r="C5" s="44"/>
      <c r="D5" s="43">
        <v>2018</v>
      </c>
      <c r="E5" s="43">
        <v>2019</v>
      </c>
      <c r="F5" s="43">
        <v>2019</v>
      </c>
      <c r="G5" s="47"/>
      <c r="H5" s="47"/>
    </row>
    <row r="6" spans="2:8" ht="18">
      <c r="B6" s="44"/>
      <c r="C6" s="44"/>
      <c r="D6" s="44"/>
      <c r="E6" s="44"/>
      <c r="F6" s="44"/>
      <c r="G6" s="47"/>
      <c r="H6" s="47"/>
    </row>
    <row r="7" spans="2:8" ht="24" customHeight="1">
      <c r="B7" s="45"/>
      <c r="C7" s="45"/>
      <c r="D7" s="45"/>
      <c r="E7" s="45"/>
      <c r="F7" s="45"/>
      <c r="G7" s="48"/>
      <c r="H7" s="48"/>
    </row>
    <row r="8" spans="2:8" ht="18">
      <c r="B8" s="1" t="s">
        <v>46</v>
      </c>
      <c r="C8" s="2"/>
      <c r="D8" s="3"/>
      <c r="E8" s="3"/>
      <c r="F8" s="13"/>
      <c r="G8" s="13"/>
      <c r="H8" s="13"/>
    </row>
    <row r="9" spans="2:8" ht="18">
      <c r="B9" s="4" t="s">
        <v>47</v>
      </c>
      <c r="C9" s="10" t="s">
        <v>48</v>
      </c>
      <c r="D9" s="15">
        <v>58.26</v>
      </c>
      <c r="E9" s="15">
        <v>57.74</v>
      </c>
      <c r="F9" s="13">
        <v>57.76</v>
      </c>
      <c r="G9" s="21">
        <f>F9/E9*100</f>
        <v>100.03463803255974</v>
      </c>
      <c r="H9" s="21">
        <f>(F9-E9)/F9*100</f>
        <v>0.03462603878115655</v>
      </c>
    </row>
    <row r="10" spans="2:8" s="25" customFormat="1" ht="17.25">
      <c r="B10" s="37" t="s">
        <v>57</v>
      </c>
      <c r="C10" s="38"/>
      <c r="D10" s="38"/>
      <c r="E10" s="38"/>
      <c r="F10" s="38"/>
      <c r="G10" s="39"/>
      <c r="H10" s="23">
        <v>0</v>
      </c>
    </row>
    <row r="11" spans="2:8" s="25" customFormat="1" ht="17.25">
      <c r="B11" s="37" t="s">
        <v>58</v>
      </c>
      <c r="C11" s="38"/>
      <c r="D11" s="38"/>
      <c r="E11" s="38"/>
      <c r="F11" s="38"/>
      <c r="G11" s="39"/>
      <c r="H11" s="23">
        <f>100-H10</f>
        <v>100</v>
      </c>
    </row>
    <row r="12" spans="2:8" ht="18">
      <c r="B12" s="1" t="s">
        <v>59</v>
      </c>
      <c r="C12" s="10"/>
      <c r="D12" s="15"/>
      <c r="E12" s="15"/>
      <c r="F12" s="13"/>
      <c r="G12" s="21"/>
      <c r="H12" s="21"/>
    </row>
    <row r="13" spans="2:8" ht="18">
      <c r="B13" s="9" t="s">
        <v>50</v>
      </c>
      <c r="C13" s="2"/>
      <c r="D13" s="15"/>
      <c r="E13" s="15"/>
      <c r="F13" s="13"/>
      <c r="G13" s="21"/>
      <c r="H13" s="21"/>
    </row>
    <row r="14" spans="2:8" ht="72">
      <c r="B14" s="11" t="s">
        <v>53</v>
      </c>
      <c r="C14" s="2" t="s">
        <v>49</v>
      </c>
      <c r="D14" s="31">
        <v>14845.2</v>
      </c>
      <c r="E14" s="31">
        <v>15379.6</v>
      </c>
      <c r="F14" s="32">
        <v>14538.93</v>
      </c>
      <c r="G14" s="21">
        <f>F14/E14*100</f>
        <v>94.53386303935083</v>
      </c>
      <c r="H14" s="21">
        <f>(F14-E14)/F14*100</f>
        <v>-5.7821999280552285</v>
      </c>
    </row>
    <row r="15" spans="2:8" s="25" customFormat="1" ht="17.25">
      <c r="B15" s="37" t="s">
        <v>57</v>
      </c>
      <c r="C15" s="38"/>
      <c r="D15" s="38"/>
      <c r="E15" s="38"/>
      <c r="F15" s="38"/>
      <c r="G15" s="39"/>
      <c r="H15" s="23">
        <v>-5.8</v>
      </c>
    </row>
    <row r="16" spans="2:8" s="25" customFormat="1" ht="17.25">
      <c r="B16" s="37" t="s">
        <v>58</v>
      </c>
      <c r="C16" s="38"/>
      <c r="D16" s="38"/>
      <c r="E16" s="38"/>
      <c r="F16" s="38"/>
      <c r="G16" s="39"/>
      <c r="H16" s="23">
        <f>100-5.8</f>
        <v>94.2</v>
      </c>
    </row>
    <row r="17" spans="2:8" ht="18">
      <c r="B17" s="1" t="s">
        <v>0</v>
      </c>
      <c r="C17" s="2"/>
      <c r="D17" s="15"/>
      <c r="E17" s="15"/>
      <c r="F17" s="13"/>
      <c r="G17" s="21"/>
      <c r="H17" s="21"/>
    </row>
    <row r="18" spans="2:8" ht="18">
      <c r="B18" s="5" t="s">
        <v>1</v>
      </c>
      <c r="C18" s="6" t="s">
        <v>2</v>
      </c>
      <c r="D18" s="13">
        <v>11859.19</v>
      </c>
      <c r="E18" s="15">
        <v>13037.41</v>
      </c>
      <c r="F18" s="13">
        <v>13628.7</v>
      </c>
      <c r="G18" s="21">
        <f>F18/E18*100</f>
        <v>104.53533332157232</v>
      </c>
      <c r="H18" s="21">
        <f>(F18-E18)/F18*100</f>
        <v>4.338564940163044</v>
      </c>
    </row>
    <row r="19" spans="2:8" ht="36">
      <c r="B19" s="4" t="s">
        <v>3</v>
      </c>
      <c r="C19" s="2" t="s">
        <v>22</v>
      </c>
      <c r="D19" s="13">
        <v>95.8</v>
      </c>
      <c r="E19" s="16">
        <v>105</v>
      </c>
      <c r="F19" s="13">
        <v>103.9</v>
      </c>
      <c r="G19" s="21">
        <f>F19/E19*100</f>
        <v>98.95238095238096</v>
      </c>
      <c r="H19" s="21">
        <f>(F19-E19)/F19*100</f>
        <v>-1.0587102983638057</v>
      </c>
    </row>
    <row r="20" spans="2:8" ht="36">
      <c r="B20" s="4" t="s">
        <v>4</v>
      </c>
      <c r="C20" s="2"/>
      <c r="D20" s="13"/>
      <c r="E20" s="16"/>
      <c r="F20" s="13"/>
      <c r="G20" s="21"/>
      <c r="H20" s="21"/>
    </row>
    <row r="21" spans="2:8" ht="18">
      <c r="B21" s="4" t="s">
        <v>5</v>
      </c>
      <c r="C21" s="2" t="s">
        <v>6</v>
      </c>
      <c r="D21" s="13">
        <v>3465.1</v>
      </c>
      <c r="E21" s="16">
        <v>3465.15</v>
      </c>
      <c r="F21" s="13">
        <v>3403.7</v>
      </c>
      <c r="G21" s="21">
        <f>F21/E21*100</f>
        <v>98.22662799590205</v>
      </c>
      <c r="H21" s="21">
        <f>(F21-E21)/F21*100</f>
        <v>-1.8053882539589352</v>
      </c>
    </row>
    <row r="22" spans="2:8" ht="36">
      <c r="B22" s="4" t="s">
        <v>7</v>
      </c>
      <c r="C22" s="2" t="s">
        <v>22</v>
      </c>
      <c r="D22" s="13">
        <v>76.3</v>
      </c>
      <c r="E22" s="16">
        <v>101.7</v>
      </c>
      <c r="F22" s="13">
        <v>100.5</v>
      </c>
      <c r="G22" s="21">
        <f>F22/E22*100</f>
        <v>98.82005899705014</v>
      </c>
      <c r="H22" s="21">
        <f>(F22-E22)/F22*100</f>
        <v>-1.1940298507462714</v>
      </c>
    </row>
    <row r="23" spans="2:8" ht="18">
      <c r="B23" s="4" t="s">
        <v>8</v>
      </c>
      <c r="C23" s="2" t="s">
        <v>6</v>
      </c>
      <c r="D23" s="13">
        <v>7897.65</v>
      </c>
      <c r="E23" s="16">
        <v>9167.95</v>
      </c>
      <c r="F23" s="13">
        <v>10225</v>
      </c>
      <c r="G23" s="21">
        <f>F23/E23*100</f>
        <v>111.52984036780305</v>
      </c>
      <c r="H23" s="21">
        <f>(F23-E23)/F23*100</f>
        <v>10.33789731051344</v>
      </c>
    </row>
    <row r="24" spans="2:8" ht="36">
      <c r="B24" s="4" t="s">
        <v>9</v>
      </c>
      <c r="C24" s="2" t="s">
        <v>22</v>
      </c>
      <c r="D24" s="13">
        <v>100.7</v>
      </c>
      <c r="E24" s="33">
        <v>108.49</v>
      </c>
      <c r="F24" s="13">
        <v>105.1</v>
      </c>
      <c r="G24" s="21">
        <f>F24/E24*100</f>
        <v>96.8752880449811</v>
      </c>
      <c r="H24" s="21">
        <f>(F24-E24)/F24*100</f>
        <v>-3.225499524262608</v>
      </c>
    </row>
    <row r="25" spans="2:8" ht="18">
      <c r="B25" s="37" t="s">
        <v>57</v>
      </c>
      <c r="C25" s="38"/>
      <c r="D25" s="38"/>
      <c r="E25" s="38"/>
      <c r="F25" s="38"/>
      <c r="G25" s="39"/>
      <c r="H25" s="23">
        <v>1.2</v>
      </c>
    </row>
    <row r="26" spans="2:8" ht="18">
      <c r="B26" s="37" t="s">
        <v>58</v>
      </c>
      <c r="C26" s="38"/>
      <c r="D26" s="38"/>
      <c r="E26" s="38"/>
      <c r="F26" s="38"/>
      <c r="G26" s="39"/>
      <c r="H26" s="26">
        <f>100-1.2</f>
        <v>98.8</v>
      </c>
    </row>
    <row r="27" spans="2:8" ht="34.5">
      <c r="B27" s="1" t="s">
        <v>10</v>
      </c>
      <c r="C27" s="2"/>
      <c r="D27" s="14"/>
      <c r="E27" s="14"/>
      <c r="F27" s="13"/>
      <c r="G27" s="21"/>
      <c r="H27" s="21"/>
    </row>
    <row r="28" spans="2:8" ht="18">
      <c r="B28" s="4" t="s">
        <v>11</v>
      </c>
      <c r="C28" s="2" t="s">
        <v>12</v>
      </c>
      <c r="D28" s="13">
        <v>353.5</v>
      </c>
      <c r="E28" s="17">
        <v>351.9</v>
      </c>
      <c r="F28" s="13">
        <v>337.9</v>
      </c>
      <c r="G28" s="21">
        <f aca="true" t="shared" si="0" ref="G28:G33">F28/E28*100</f>
        <v>96.02159704461495</v>
      </c>
      <c r="H28" s="21">
        <f aca="true" t="shared" si="1" ref="H28:H33">(F28-E28)/F28*100</f>
        <v>-4.143237644273453</v>
      </c>
    </row>
    <row r="29" spans="2:8" ht="18">
      <c r="B29" s="4" t="s">
        <v>13</v>
      </c>
      <c r="C29" s="2" t="s">
        <v>12</v>
      </c>
      <c r="D29" s="13">
        <v>16.7</v>
      </c>
      <c r="E29" s="17">
        <v>16.2</v>
      </c>
      <c r="F29" s="13">
        <v>17.8</v>
      </c>
      <c r="G29" s="21">
        <f t="shared" si="0"/>
        <v>109.87654320987654</v>
      </c>
      <c r="H29" s="21">
        <f t="shared" si="1"/>
        <v>8.988764044943828</v>
      </c>
    </row>
    <row r="30" spans="2:8" ht="18">
      <c r="B30" s="4" t="s">
        <v>14</v>
      </c>
      <c r="C30" s="2" t="s">
        <v>12</v>
      </c>
      <c r="D30" s="13">
        <v>5.2</v>
      </c>
      <c r="E30" s="17">
        <v>7.55</v>
      </c>
      <c r="F30" s="13">
        <v>8.6</v>
      </c>
      <c r="G30" s="21">
        <f t="shared" si="0"/>
        <v>113.90728476821192</v>
      </c>
      <c r="H30" s="21">
        <f t="shared" si="1"/>
        <v>12.209302325581394</v>
      </c>
    </row>
    <row r="31" spans="2:8" ht="18">
      <c r="B31" s="4" t="s">
        <v>15</v>
      </c>
      <c r="C31" s="2" t="s">
        <v>12</v>
      </c>
      <c r="D31" s="13">
        <v>92.2</v>
      </c>
      <c r="E31" s="17">
        <v>92.28</v>
      </c>
      <c r="F31" s="13">
        <v>97.5</v>
      </c>
      <c r="G31" s="21">
        <f t="shared" si="0"/>
        <v>105.65669700910274</v>
      </c>
      <c r="H31" s="21">
        <f t="shared" si="1"/>
        <v>5.353846153846153</v>
      </c>
    </row>
    <row r="32" spans="2:8" ht="18">
      <c r="B32" s="4" t="s">
        <v>16</v>
      </c>
      <c r="C32" s="2" t="s">
        <v>12</v>
      </c>
      <c r="D32" s="13">
        <v>17.4</v>
      </c>
      <c r="E32" s="17">
        <v>16.2</v>
      </c>
      <c r="F32" s="13">
        <v>17.5</v>
      </c>
      <c r="G32" s="21">
        <f t="shared" si="0"/>
        <v>108.02469135802471</v>
      </c>
      <c r="H32" s="21">
        <f t="shared" si="1"/>
        <v>7.428571428571433</v>
      </c>
    </row>
    <row r="33" spans="2:8" ht="18">
      <c r="B33" s="4" t="s">
        <v>17</v>
      </c>
      <c r="C33" s="2" t="s">
        <v>18</v>
      </c>
      <c r="D33" s="13">
        <v>100</v>
      </c>
      <c r="E33" s="17">
        <v>100.5</v>
      </c>
      <c r="F33" s="13">
        <v>96.2</v>
      </c>
      <c r="G33" s="21">
        <f t="shared" si="0"/>
        <v>95.72139303482588</v>
      </c>
      <c r="H33" s="21">
        <f t="shared" si="1"/>
        <v>-4.469854469854466</v>
      </c>
    </row>
    <row r="34" spans="2:8" ht="18">
      <c r="B34" s="37" t="s">
        <v>57</v>
      </c>
      <c r="C34" s="38"/>
      <c r="D34" s="38"/>
      <c r="E34" s="38"/>
      <c r="F34" s="38"/>
      <c r="G34" s="39"/>
      <c r="H34" s="23">
        <v>4.2</v>
      </c>
    </row>
    <row r="35" spans="2:8" ht="18">
      <c r="B35" s="37" t="s">
        <v>58</v>
      </c>
      <c r="C35" s="38"/>
      <c r="D35" s="38"/>
      <c r="E35" s="38"/>
      <c r="F35" s="38"/>
      <c r="G35" s="39"/>
      <c r="H35" s="23">
        <f>100-4.2</f>
        <v>95.8</v>
      </c>
    </row>
    <row r="36" spans="2:8" ht="18">
      <c r="B36" s="1" t="s">
        <v>20</v>
      </c>
      <c r="C36" s="2"/>
      <c r="D36" s="27"/>
      <c r="E36" s="15"/>
      <c r="F36" s="13"/>
      <c r="G36" s="21"/>
      <c r="H36" s="21"/>
    </row>
    <row r="37" spans="2:8" ht="36">
      <c r="B37" s="5" t="s">
        <v>23</v>
      </c>
      <c r="C37" s="6" t="s">
        <v>24</v>
      </c>
      <c r="D37" s="31">
        <v>7.1</v>
      </c>
      <c r="E37" s="31">
        <v>6.8</v>
      </c>
      <c r="F37" s="32">
        <v>6.55</v>
      </c>
      <c r="G37" s="21">
        <f>F37/E37*100</f>
        <v>96.32352941176471</v>
      </c>
      <c r="H37" s="21">
        <f>(F37-E37)/F37*100</f>
        <v>-3.816793893129771</v>
      </c>
    </row>
    <row r="38" spans="2:8" ht="18">
      <c r="B38" s="37" t="s">
        <v>57</v>
      </c>
      <c r="C38" s="38"/>
      <c r="D38" s="38"/>
      <c r="E38" s="38"/>
      <c r="F38" s="38"/>
      <c r="G38" s="39"/>
      <c r="H38" s="23">
        <v>-3.8</v>
      </c>
    </row>
    <row r="39" spans="2:8" ht="18">
      <c r="B39" s="37" t="s">
        <v>58</v>
      </c>
      <c r="C39" s="38"/>
      <c r="D39" s="38"/>
      <c r="E39" s="38"/>
      <c r="F39" s="38"/>
      <c r="G39" s="39"/>
      <c r="H39" s="23">
        <f>100-3.8</f>
        <v>96.2</v>
      </c>
    </row>
    <row r="40" spans="2:8" ht="18">
      <c r="B40" s="1" t="s">
        <v>26</v>
      </c>
      <c r="C40" s="2"/>
      <c r="D40" s="15"/>
      <c r="E40" s="15"/>
      <c r="F40" s="13"/>
      <c r="G40" s="21"/>
      <c r="H40" s="21"/>
    </row>
    <row r="41" spans="2:8" ht="54">
      <c r="B41" s="5" t="s">
        <v>27</v>
      </c>
      <c r="C41" s="7" t="s">
        <v>21</v>
      </c>
      <c r="D41" s="13">
        <v>3210.2</v>
      </c>
      <c r="E41" s="31">
        <v>3345.25</v>
      </c>
      <c r="F41" s="13">
        <v>3385.5</v>
      </c>
      <c r="G41" s="21">
        <f>F41/E41*100</f>
        <v>101.20319856512967</v>
      </c>
      <c r="H41" s="21">
        <f>(F41-E41)/F41*100</f>
        <v>1.1888938118446315</v>
      </c>
    </row>
    <row r="42" spans="2:8" ht="18">
      <c r="B42" s="4" t="s">
        <v>28</v>
      </c>
      <c r="C42" s="2" t="s">
        <v>49</v>
      </c>
      <c r="D42" s="13">
        <v>96.1</v>
      </c>
      <c r="E42" s="15">
        <v>100.3</v>
      </c>
      <c r="F42" s="13">
        <v>105.5</v>
      </c>
      <c r="G42" s="21">
        <f>F42/E42*100</f>
        <v>105.18444666001994</v>
      </c>
      <c r="H42" s="21">
        <f>(F42-E42)/F42*100</f>
        <v>4.928909952606638</v>
      </c>
    </row>
    <row r="43" spans="2:8" ht="18">
      <c r="B43" s="8" t="s">
        <v>29</v>
      </c>
      <c r="C43" s="6"/>
      <c r="D43" s="13"/>
      <c r="E43" s="15"/>
      <c r="F43" s="13"/>
      <c r="G43" s="21"/>
      <c r="H43" s="21"/>
    </row>
    <row r="44" spans="2:8" ht="18">
      <c r="B44" s="5" t="s">
        <v>30</v>
      </c>
      <c r="C44" s="7" t="s">
        <v>2</v>
      </c>
      <c r="D44" s="13">
        <v>1128.83</v>
      </c>
      <c r="E44" s="18">
        <v>1191.7</v>
      </c>
      <c r="F44" s="13">
        <v>1193.9</v>
      </c>
      <c r="G44" s="21">
        <f>F44/E44*100</f>
        <v>100.18461022069314</v>
      </c>
      <c r="H44" s="21">
        <f>(F44-E44)/F44*100</f>
        <v>0.18427003936678493</v>
      </c>
    </row>
    <row r="45" spans="2:8" ht="18">
      <c r="B45" s="37" t="s">
        <v>57</v>
      </c>
      <c r="C45" s="38"/>
      <c r="D45" s="38"/>
      <c r="E45" s="38"/>
      <c r="F45" s="38"/>
      <c r="G45" s="39"/>
      <c r="H45" s="23">
        <v>1.2</v>
      </c>
    </row>
    <row r="46" spans="2:8" ht="18">
      <c r="B46" s="37" t="s">
        <v>58</v>
      </c>
      <c r="C46" s="38"/>
      <c r="D46" s="38"/>
      <c r="E46" s="38"/>
      <c r="F46" s="38"/>
      <c r="G46" s="39"/>
      <c r="H46" s="23">
        <f>100-1.2</f>
        <v>98.8</v>
      </c>
    </row>
    <row r="47" spans="2:8" ht="34.5">
      <c r="B47" s="1" t="s">
        <v>51</v>
      </c>
      <c r="C47" s="2"/>
      <c r="D47" s="15"/>
      <c r="E47" s="15"/>
      <c r="F47" s="13"/>
      <c r="G47" s="21"/>
      <c r="H47" s="21"/>
    </row>
    <row r="48" spans="2:8" ht="36">
      <c r="B48" s="5" t="s">
        <v>52</v>
      </c>
      <c r="C48" s="2" t="s">
        <v>31</v>
      </c>
      <c r="D48" s="29">
        <v>167</v>
      </c>
      <c r="E48" s="29">
        <v>169</v>
      </c>
      <c r="F48" s="30">
        <v>162</v>
      </c>
      <c r="G48" s="22">
        <f>F48/E48*100</f>
        <v>95.85798816568047</v>
      </c>
      <c r="H48" s="28">
        <f>(F48-E48)/F48*100</f>
        <v>-4.320987654320987</v>
      </c>
    </row>
    <row r="49" spans="2:8" ht="18">
      <c r="B49" s="37" t="s">
        <v>57</v>
      </c>
      <c r="C49" s="38"/>
      <c r="D49" s="38"/>
      <c r="E49" s="38"/>
      <c r="F49" s="38"/>
      <c r="G49" s="39"/>
      <c r="H49" s="34">
        <v>-4.3</v>
      </c>
    </row>
    <row r="50" spans="2:8" ht="18">
      <c r="B50" s="37" t="s">
        <v>58</v>
      </c>
      <c r="C50" s="38"/>
      <c r="D50" s="38"/>
      <c r="E50" s="38"/>
      <c r="F50" s="38"/>
      <c r="G50" s="39"/>
      <c r="H50" s="34">
        <f>100-4.3</f>
        <v>95.7</v>
      </c>
    </row>
    <row r="51" spans="2:8" ht="18">
      <c r="B51" s="1" t="s">
        <v>32</v>
      </c>
      <c r="C51" s="2"/>
      <c r="D51" s="15"/>
      <c r="E51" s="15"/>
      <c r="F51" s="13"/>
      <c r="G51" s="21"/>
      <c r="H51" s="21"/>
    </row>
    <row r="52" spans="2:8" ht="87.75" customHeight="1">
      <c r="B52" s="4" t="s">
        <v>33</v>
      </c>
      <c r="C52" s="2" t="s">
        <v>49</v>
      </c>
      <c r="D52" s="31">
        <v>623.24</v>
      </c>
      <c r="E52" s="31">
        <v>485.2</v>
      </c>
      <c r="F52" s="32">
        <v>575.81</v>
      </c>
      <c r="G52" s="28">
        <f>F52/E52*100</f>
        <v>118.67477328936519</v>
      </c>
      <c r="H52" s="28">
        <f>(F52-E52)/F52*100</f>
        <v>15.736093503065241</v>
      </c>
    </row>
    <row r="53" spans="2:8" ht="18">
      <c r="B53" s="37" t="s">
        <v>57</v>
      </c>
      <c r="C53" s="38"/>
      <c r="D53" s="38"/>
      <c r="E53" s="38"/>
      <c r="F53" s="38"/>
      <c r="G53" s="39"/>
      <c r="H53" s="23">
        <v>15.7</v>
      </c>
    </row>
    <row r="54" spans="2:8" ht="18">
      <c r="B54" s="37" t="s">
        <v>58</v>
      </c>
      <c r="C54" s="38"/>
      <c r="D54" s="38"/>
      <c r="E54" s="38"/>
      <c r="F54" s="38"/>
      <c r="G54" s="39"/>
      <c r="H54" s="23">
        <f>100-15.7</f>
        <v>84.3</v>
      </c>
    </row>
    <row r="55" spans="2:8" ht="18">
      <c r="B55" s="1" t="s">
        <v>35</v>
      </c>
      <c r="C55" s="2"/>
      <c r="D55" s="19"/>
      <c r="E55" s="19"/>
      <c r="F55" s="13"/>
      <c r="G55" s="21"/>
      <c r="H55" s="21"/>
    </row>
    <row r="56" spans="2:8" ht="18">
      <c r="B56" s="4" t="s">
        <v>64</v>
      </c>
      <c r="C56" s="2" t="s">
        <v>56</v>
      </c>
      <c r="D56" s="13">
        <v>30.61</v>
      </c>
      <c r="E56" s="19">
        <v>30.8</v>
      </c>
      <c r="F56" s="13">
        <v>30.7</v>
      </c>
      <c r="G56" s="21">
        <f>F56/E56*100</f>
        <v>99.67532467532467</v>
      </c>
      <c r="H56" s="21">
        <f>(F56-E56)/F56*100</f>
        <v>-0.32573289902280594</v>
      </c>
    </row>
    <row r="57" spans="2:8" ht="36">
      <c r="B57" s="4" t="s">
        <v>36</v>
      </c>
      <c r="C57" s="7" t="s">
        <v>25</v>
      </c>
      <c r="D57" s="13">
        <v>0.6</v>
      </c>
      <c r="E57" s="19">
        <v>0.7</v>
      </c>
      <c r="F57" s="13">
        <v>0.8</v>
      </c>
      <c r="G57" s="21">
        <f>F57/E57*100</f>
        <v>114.2857142857143</v>
      </c>
      <c r="H57" s="21">
        <f>(F57-E57)/F57*100</f>
        <v>12.50000000000001</v>
      </c>
    </row>
    <row r="58" spans="2:8" ht="54">
      <c r="B58" s="20" t="s">
        <v>65</v>
      </c>
      <c r="C58" s="2" t="s">
        <v>56</v>
      </c>
      <c r="D58" s="13">
        <v>0.147</v>
      </c>
      <c r="E58" s="19">
        <v>0.16</v>
      </c>
      <c r="F58" s="13">
        <v>0.198</v>
      </c>
      <c r="G58" s="21">
        <f>F58/E58*100</f>
        <v>123.75</v>
      </c>
      <c r="H58" s="21">
        <f>(F58-E58)/F58*100</f>
        <v>19.191919191919194</v>
      </c>
    </row>
    <row r="59" spans="2:8" ht="36">
      <c r="B59" s="5" t="s">
        <v>54</v>
      </c>
      <c r="C59" s="2" t="s">
        <v>19</v>
      </c>
      <c r="D59" s="13">
        <v>26.25</v>
      </c>
      <c r="E59" s="19">
        <v>28.14</v>
      </c>
      <c r="F59" s="13">
        <v>28.37</v>
      </c>
      <c r="G59" s="21">
        <f>F59/E59*100</f>
        <v>100.817341862118</v>
      </c>
      <c r="H59" s="21">
        <f>(F59-E59)/F59*100</f>
        <v>0.8107155445893565</v>
      </c>
    </row>
    <row r="60" spans="2:8" ht="18">
      <c r="B60" s="4" t="s">
        <v>38</v>
      </c>
      <c r="C60" s="2" t="s">
        <v>6</v>
      </c>
      <c r="D60" s="13">
        <v>2454.7</v>
      </c>
      <c r="E60" s="19">
        <v>2599.9</v>
      </c>
      <c r="F60" s="13">
        <v>2579.49</v>
      </c>
      <c r="G60" s="21">
        <f>F60/E60*100</f>
        <v>99.214969806531</v>
      </c>
      <c r="H60" s="21">
        <f>(F60-E60)/F60*100</f>
        <v>-0.7912416795568237</v>
      </c>
    </row>
    <row r="61" spans="2:8" ht="18">
      <c r="B61" s="37" t="s">
        <v>57</v>
      </c>
      <c r="C61" s="38"/>
      <c r="D61" s="38"/>
      <c r="E61" s="38"/>
      <c r="F61" s="38"/>
      <c r="G61" s="39"/>
      <c r="H61" s="23">
        <v>6.3</v>
      </c>
    </row>
    <row r="62" spans="2:8" ht="18">
      <c r="B62" s="37" t="s">
        <v>58</v>
      </c>
      <c r="C62" s="38"/>
      <c r="D62" s="38"/>
      <c r="E62" s="38"/>
      <c r="F62" s="38"/>
      <c r="G62" s="39"/>
      <c r="H62" s="23">
        <f>100-6.3</f>
        <v>93.7</v>
      </c>
    </row>
    <row r="63" spans="2:8" ht="18">
      <c r="B63" s="8" t="s">
        <v>39</v>
      </c>
      <c r="C63" s="2"/>
      <c r="D63" s="19"/>
      <c r="E63" s="19"/>
      <c r="F63" s="13"/>
      <c r="G63" s="21"/>
      <c r="H63" s="21"/>
    </row>
    <row r="64" spans="2:8" ht="36">
      <c r="B64" s="5" t="s">
        <v>40</v>
      </c>
      <c r="C64" s="2" t="s">
        <v>37</v>
      </c>
      <c r="D64" s="13">
        <v>2914</v>
      </c>
      <c r="E64" s="19">
        <v>2982</v>
      </c>
      <c r="F64" s="13">
        <v>2955</v>
      </c>
      <c r="G64" s="21">
        <f>F64/E64*100</f>
        <v>99.09456740442656</v>
      </c>
      <c r="H64" s="21">
        <f>(F64-E64)/F64*100</f>
        <v>-0.9137055837563453</v>
      </c>
    </row>
    <row r="65" spans="2:8" ht="36">
      <c r="B65" s="4" t="s">
        <v>41</v>
      </c>
      <c r="C65" s="2" t="s">
        <v>42</v>
      </c>
      <c r="D65" s="13">
        <v>617</v>
      </c>
      <c r="E65" s="19">
        <v>658.26</v>
      </c>
      <c r="F65" s="13">
        <v>649.7</v>
      </c>
      <c r="G65" s="21">
        <f>F65/E65*100</f>
        <v>98.69960198098016</v>
      </c>
      <c r="H65" s="21">
        <f>(F65-E65)/F65*100</f>
        <v>-1.317531168231483</v>
      </c>
    </row>
    <row r="66" spans="2:8" ht="18">
      <c r="B66" s="37" t="s">
        <v>57</v>
      </c>
      <c r="C66" s="38"/>
      <c r="D66" s="38"/>
      <c r="E66" s="38"/>
      <c r="F66" s="38"/>
      <c r="G66" s="39"/>
      <c r="H66" s="24">
        <v>-1.1</v>
      </c>
    </row>
    <row r="67" spans="2:8" ht="18">
      <c r="B67" s="37" t="s">
        <v>58</v>
      </c>
      <c r="C67" s="38"/>
      <c r="D67" s="38"/>
      <c r="E67" s="38"/>
      <c r="F67" s="38"/>
      <c r="G67" s="39"/>
      <c r="H67" s="24">
        <f>100-1.1</f>
        <v>98.9</v>
      </c>
    </row>
    <row r="68" spans="2:8" ht="33.75" customHeight="1">
      <c r="B68" s="40" t="s">
        <v>60</v>
      </c>
      <c r="C68" s="40"/>
      <c r="D68" s="40"/>
      <c r="E68" s="40"/>
      <c r="F68" s="40"/>
      <c r="G68" s="40"/>
      <c r="H68" s="24">
        <f>100-(H11+H16+H26+H35+H39+H46+H50+H54+H62+H67)/10</f>
        <v>4.359999999999999</v>
      </c>
    </row>
    <row r="70" ht="18">
      <c r="B70" s="12" t="s">
        <v>63</v>
      </c>
    </row>
    <row r="71" spans="2:8" ht="18">
      <c r="B71" s="12" t="s">
        <v>61</v>
      </c>
      <c r="F71" s="42" t="s">
        <v>66</v>
      </c>
      <c r="G71" s="42"/>
      <c r="H71" s="42"/>
    </row>
    <row r="73" ht="18">
      <c r="B73" s="12" t="s">
        <v>62</v>
      </c>
    </row>
  </sheetData>
  <sheetProtection/>
  <autoFilter ref="B7:E65"/>
  <mergeCells count="30">
    <mergeCell ref="F71:H71"/>
    <mergeCell ref="B4:B7"/>
    <mergeCell ref="F5:F7"/>
    <mergeCell ref="G4:G7"/>
    <mergeCell ref="B53:G53"/>
    <mergeCell ref="H4:H7"/>
    <mergeCell ref="C4:C7"/>
    <mergeCell ref="D5:D7"/>
    <mergeCell ref="E5:E7"/>
    <mergeCell ref="B10:G10"/>
    <mergeCell ref="B15:G15"/>
    <mergeCell ref="B54:G54"/>
    <mergeCell ref="B16:G16"/>
    <mergeCell ref="B11:G11"/>
    <mergeCell ref="B25:G25"/>
    <mergeCell ref="B26:G26"/>
    <mergeCell ref="B34:G34"/>
    <mergeCell ref="B38:G38"/>
    <mergeCell ref="B35:G35"/>
    <mergeCell ref="B39:G39"/>
    <mergeCell ref="B61:G61"/>
    <mergeCell ref="B62:G62"/>
    <mergeCell ref="B66:G66"/>
    <mergeCell ref="B67:G67"/>
    <mergeCell ref="B68:G68"/>
    <mergeCell ref="B2:H2"/>
    <mergeCell ref="B45:G45"/>
    <mergeCell ref="B46:G46"/>
    <mergeCell ref="B49:G49"/>
    <mergeCell ref="B50:G50"/>
  </mergeCells>
  <printOptions/>
  <pageMargins left="0" right="0" top="0" bottom="0" header="0" footer="0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СИБИРКИНА</cp:lastModifiedBy>
  <cp:lastPrinted>2019-09-23T05:28:17Z</cp:lastPrinted>
  <dcterms:created xsi:type="dcterms:W3CDTF">2013-05-25T16:45:04Z</dcterms:created>
  <dcterms:modified xsi:type="dcterms:W3CDTF">2020-06-02T07:53:45Z</dcterms:modified>
  <cp:category/>
  <cp:version/>
  <cp:contentType/>
  <cp:contentStatus/>
</cp:coreProperties>
</file>