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95" windowWidth="14355" windowHeight="7875" activeTab="3"/>
  </bookViews>
  <sheets>
    <sheet name="Лист1" sheetId="1" r:id="rId1"/>
    <sheet name="Лист2" sheetId="2" r:id="rId2"/>
    <sheet name="Лист3" sheetId="3" r:id="rId3"/>
    <sheet name="Лист5" sheetId="5" r:id="rId4"/>
  </sheets>
  <definedNames>
    <definedName name="_xlnm.Print_Area" localSheetId="1">Лист2!$A$1:$F$18</definedName>
    <definedName name="_xlnm.Print_Area" localSheetId="2">Лист3!$A$1:$G$43</definedName>
    <definedName name="_xlnm.Print_Area" localSheetId="3">Лист5!$A$1:$I$27</definedName>
  </definedNames>
  <calcPr calcId="144525"/>
</workbook>
</file>

<file path=xl/calcChain.xml><?xml version="1.0" encoding="utf-8"?>
<calcChain xmlns="http://schemas.openxmlformats.org/spreadsheetml/2006/main">
  <c r="D43" i="3" l="1"/>
  <c r="E41" i="3" s="1"/>
  <c r="B43" i="3"/>
  <c r="C42" i="3" s="1"/>
  <c r="F42" i="3"/>
  <c r="F41" i="3"/>
  <c r="C41" i="3"/>
  <c r="F40" i="3"/>
  <c r="F39" i="3"/>
  <c r="C39" i="3"/>
  <c r="F38" i="3"/>
  <c r="E38" i="3" l="1"/>
  <c r="E43" i="3" s="1"/>
  <c r="E40" i="3"/>
  <c r="E42" i="3"/>
  <c r="C38" i="3"/>
  <c r="F43" i="3"/>
  <c r="G41" i="3" s="1"/>
  <c r="E39" i="3"/>
  <c r="C40" i="3"/>
  <c r="G39" i="3"/>
  <c r="G40" i="3"/>
  <c r="H19" i="5"/>
  <c r="G18" i="5"/>
  <c r="I18" i="5" s="1"/>
  <c r="G17" i="5"/>
  <c r="I17" i="5" s="1"/>
  <c r="G16" i="5"/>
  <c r="I16" i="5" s="1"/>
  <c r="G15" i="5"/>
  <c r="I15" i="5" s="1"/>
  <c r="G14" i="5"/>
  <c r="I14" i="5" s="1"/>
  <c r="G13" i="5"/>
  <c r="I13" i="5" s="1"/>
  <c r="G12" i="5"/>
  <c r="I12" i="5" s="1"/>
  <c r="G11" i="5"/>
  <c r="I11" i="5" s="1"/>
  <c r="G10" i="5"/>
  <c r="I10" i="5" s="1"/>
  <c r="G9" i="5"/>
  <c r="I9" i="5" s="1"/>
  <c r="G8" i="5"/>
  <c r="I8" i="5" s="1"/>
  <c r="G7" i="5"/>
  <c r="I7" i="5" s="1"/>
  <c r="G6" i="5"/>
  <c r="I6" i="5" s="1"/>
  <c r="G5" i="5"/>
  <c r="I5" i="5" s="1"/>
  <c r="F19" i="5"/>
  <c r="E19" i="5"/>
  <c r="D19" i="5"/>
  <c r="C19" i="5"/>
  <c r="B19" i="5"/>
  <c r="G38" i="3" l="1"/>
  <c r="G43" i="3" s="1"/>
  <c r="G42" i="3"/>
  <c r="C43" i="3"/>
  <c r="G19" i="5"/>
  <c r="I19" i="5" s="1"/>
  <c r="D20" i="3"/>
  <c r="D19" i="3"/>
  <c r="D18" i="3"/>
  <c r="D21" i="3" s="1"/>
  <c r="B13" i="3"/>
  <c r="E20" i="3" l="1"/>
  <c r="E19" i="3"/>
  <c r="E18" i="3"/>
  <c r="E21" i="3" s="1"/>
  <c r="D32" i="3"/>
  <c r="D31" i="3"/>
  <c r="D30" i="3"/>
  <c r="D29" i="3"/>
  <c r="D28" i="3"/>
  <c r="D27" i="3"/>
  <c r="D26" i="3"/>
  <c r="C33" i="3"/>
  <c r="B33" i="3"/>
  <c r="C21" i="3"/>
  <c r="B21" i="3"/>
  <c r="D12" i="3"/>
  <c r="D11" i="3"/>
  <c r="D10" i="3"/>
  <c r="D9" i="3"/>
  <c r="D8" i="3"/>
  <c r="D7" i="3"/>
  <c r="D6" i="3"/>
  <c r="D5" i="3"/>
  <c r="D4" i="3"/>
  <c r="C13" i="3"/>
  <c r="E29" i="3" l="1"/>
  <c r="E28" i="3"/>
  <c r="E32" i="3"/>
  <c r="E31" i="3"/>
  <c r="D33" i="3"/>
  <c r="E26" i="3" s="1"/>
  <c r="D13" i="3"/>
  <c r="E8" i="3" s="1"/>
  <c r="E16" i="2"/>
  <c r="E15" i="2"/>
  <c r="E14" i="2"/>
  <c r="E13" i="2"/>
  <c r="E12" i="2"/>
  <c r="E11" i="2"/>
  <c r="E10" i="2"/>
  <c r="E9" i="2"/>
  <c r="E8" i="2"/>
  <c r="D16" i="2"/>
  <c r="D15" i="2"/>
  <c r="D14" i="2"/>
  <c r="D13" i="2"/>
  <c r="D12" i="2"/>
  <c r="D11" i="2"/>
  <c r="D10" i="2"/>
  <c r="D9" i="2"/>
  <c r="D8" i="2"/>
  <c r="C8" i="2"/>
  <c r="B8" i="2"/>
  <c r="D5" i="2"/>
  <c r="C6" i="2"/>
  <c r="C5" i="2"/>
  <c r="B6" i="2"/>
  <c r="B5" i="2"/>
  <c r="B4" i="2" s="1"/>
  <c r="K33" i="1"/>
  <c r="J20" i="1"/>
  <c r="C19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F19" i="1"/>
  <c r="E19" i="1"/>
  <c r="D19" i="1"/>
  <c r="I19" i="1" s="1"/>
  <c r="J34" i="1" s="1"/>
  <c r="I16" i="1"/>
  <c r="I15" i="1"/>
  <c r="I14" i="1"/>
  <c r="I13" i="1"/>
  <c r="I12" i="1"/>
  <c r="I11" i="1"/>
  <c r="I10" i="1"/>
  <c r="I9" i="1"/>
  <c r="I8" i="1"/>
  <c r="I7" i="1"/>
  <c r="G16" i="1"/>
  <c r="F6" i="1"/>
  <c r="E6" i="1"/>
  <c r="D6" i="1"/>
  <c r="C6" i="1"/>
  <c r="G15" i="1"/>
  <c r="G14" i="1"/>
  <c r="G13" i="1"/>
  <c r="G12" i="1"/>
  <c r="G11" i="1"/>
  <c r="G10" i="1"/>
  <c r="G9" i="1"/>
  <c r="G8" i="1"/>
  <c r="G7" i="1"/>
  <c r="E33" i="3" l="1"/>
  <c r="E27" i="3"/>
  <c r="E30" i="3"/>
  <c r="E11" i="3"/>
  <c r="E12" i="3"/>
  <c r="E4" i="3"/>
  <c r="E5" i="3"/>
  <c r="E10" i="3"/>
  <c r="E6" i="3"/>
  <c r="E9" i="3"/>
  <c r="E7" i="3"/>
  <c r="E5" i="2"/>
  <c r="E6" i="2"/>
  <c r="C4" i="2"/>
  <c r="D6" i="2"/>
  <c r="G19" i="1"/>
  <c r="H33" i="1" s="1"/>
  <c r="J24" i="1"/>
  <c r="J28" i="1"/>
  <c r="J21" i="1"/>
  <c r="J23" i="1"/>
  <c r="J25" i="1"/>
  <c r="J27" i="1"/>
  <c r="J29" i="1"/>
  <c r="J31" i="1"/>
  <c r="J33" i="1"/>
  <c r="J22" i="1"/>
  <c r="J26" i="1"/>
  <c r="J30" i="1"/>
  <c r="J32" i="1"/>
  <c r="I6" i="1"/>
  <c r="J14" i="1" s="1"/>
  <c r="G6" i="1"/>
  <c r="H16" i="1" s="1"/>
  <c r="E13" i="3" l="1"/>
  <c r="D4" i="2"/>
  <c r="E4" i="2"/>
  <c r="H21" i="1"/>
  <c r="K21" i="1" s="1"/>
  <c r="H34" i="1"/>
  <c r="K34" i="1" s="1"/>
  <c r="H30" i="1"/>
  <c r="K30" i="1" s="1"/>
  <c r="H26" i="1"/>
  <c r="H22" i="1"/>
  <c r="K22" i="1" s="1"/>
  <c r="H29" i="1"/>
  <c r="H23" i="1"/>
  <c r="K23" i="1" s="1"/>
  <c r="H27" i="1"/>
  <c r="H32" i="1"/>
  <c r="K32" i="1" s="1"/>
  <c r="H28" i="1"/>
  <c r="H24" i="1"/>
  <c r="K24" i="1" s="1"/>
  <c r="H20" i="1"/>
  <c r="H31" i="1"/>
  <c r="K31" i="1" s="1"/>
  <c r="H25" i="1"/>
  <c r="K25" i="1" s="1"/>
  <c r="K26" i="1"/>
  <c r="K29" i="1"/>
  <c r="K27" i="1"/>
  <c r="K28" i="1"/>
  <c r="K20" i="1"/>
  <c r="J19" i="1"/>
  <c r="J11" i="1"/>
  <c r="J12" i="1"/>
  <c r="J15" i="1"/>
  <c r="J8" i="1"/>
  <c r="J16" i="1"/>
  <c r="K16" i="1" s="1"/>
  <c r="H11" i="1"/>
  <c r="H12" i="1"/>
  <c r="J7" i="1"/>
  <c r="J13" i="1"/>
  <c r="J9" i="1"/>
  <c r="J10" i="1"/>
  <c r="H15" i="1"/>
  <c r="H7" i="1"/>
  <c r="H8" i="1"/>
  <c r="H13" i="1"/>
  <c r="H9" i="1"/>
  <c r="H14" i="1"/>
  <c r="K14" i="1" s="1"/>
  <c r="H10" i="1"/>
  <c r="K8" i="1" l="1"/>
  <c r="K15" i="1"/>
  <c r="K11" i="1"/>
  <c r="K12" i="1"/>
  <c r="K9" i="1"/>
  <c r="K13" i="1"/>
  <c r="K10" i="1"/>
  <c r="K7" i="1"/>
</calcChain>
</file>

<file path=xl/sharedStrings.xml><?xml version="1.0" encoding="utf-8"?>
<sst xmlns="http://schemas.openxmlformats.org/spreadsheetml/2006/main" count="165" uniqueCount="137">
  <si>
    <t>№ п/п</t>
  </si>
  <si>
    <t>устных</t>
  </si>
  <si>
    <t>письменных</t>
  </si>
  <si>
    <t>6 мес. 2013</t>
  </si>
  <si>
    <t>6 мес. 2014</t>
  </si>
  <si>
    <t>От служащих всех форм собственности и предпринимателей</t>
  </si>
  <si>
    <t>От учащихся и студентов</t>
  </si>
  <si>
    <t>От работников образования и здравоохранения</t>
  </si>
  <si>
    <t>От пенсионеров</t>
  </si>
  <si>
    <t>От офицеров запаса, военнослужащих</t>
  </si>
  <si>
    <t>От беженцев и вынужденных переселенцев</t>
  </si>
  <si>
    <t>Не работающих, прочих</t>
  </si>
  <si>
    <t>% от общ. кол-ва обр.</t>
  </si>
  <si>
    <t>(+,-) % 2014 г. к 2013 г.</t>
  </si>
  <si>
    <t xml:space="preserve">анонимные </t>
  </si>
  <si>
    <t xml:space="preserve">Коллективные </t>
  </si>
  <si>
    <t>Категория обратившихся в том числе:</t>
  </si>
  <si>
    <t>рабочие и работники сельского хозяйства</t>
  </si>
  <si>
    <t>1.2</t>
  </si>
  <si>
    <t>1.1</t>
  </si>
  <si>
    <t>1.3</t>
  </si>
  <si>
    <t xml:space="preserve">       АНАЛИЗ                                                                                                                                                                                                                                         по поступившим обращениям граждан в администрацию Благодарненского муниципального района Ставропольского края за 6 месяцев 2014 года</t>
  </si>
  <si>
    <t>всего:</t>
  </si>
  <si>
    <t>1.4</t>
  </si>
  <si>
    <t>1.5</t>
  </si>
  <si>
    <t>1.6</t>
  </si>
  <si>
    <t>1.7</t>
  </si>
  <si>
    <t>1.8</t>
  </si>
  <si>
    <t>1.9</t>
  </si>
  <si>
    <t>1.10</t>
  </si>
  <si>
    <t>2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</si>
  <si>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</si>
  <si>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</si>
  <si>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</si>
  <si>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</si>
  <si>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</si>
  <si>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</si>
  <si>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</si>
  <si>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</si>
  <si>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</si>
  <si>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</si>
  <si>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</si>
  <si>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</si>
  <si>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</si>
  <si>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Вопросы, в том числе:</t>
  </si>
  <si>
    <t>Вопросы сельского хозяйства, обеспечения земельного законодательства</t>
  </si>
  <si>
    <t>Вопросы жилищного законодательства</t>
  </si>
  <si>
    <t>Вопросы коммунального хозяйства, водоснабжения</t>
  </si>
  <si>
    <t>Благоустройства города, села</t>
  </si>
  <si>
    <t>Вопросы труда</t>
  </si>
  <si>
    <t xml:space="preserve">Вопросы социальной защиты </t>
  </si>
  <si>
    <t>Вопросы обеспечения законности и права</t>
  </si>
  <si>
    <t>Вопросы работы связи</t>
  </si>
  <si>
    <t>Вопросы здравоохранения</t>
  </si>
  <si>
    <t>образования</t>
  </si>
  <si>
    <t>Вопросы торговли</t>
  </si>
  <si>
    <t>Вопросы дотаций, пособий, субсидий</t>
  </si>
  <si>
    <t>Вопросы оказания материальной помощи</t>
  </si>
  <si>
    <t>Вопросы промышленности и транспорта</t>
  </si>
  <si>
    <t>Прочие</t>
  </si>
  <si>
    <t>2.14</t>
  </si>
  <si>
    <t>2.15</t>
  </si>
  <si>
    <t xml:space="preserve">АНАЛИЗ
поступивших в администрацию Благодарненского муниципального района обращений граждан за 6 месяцев 2014 года
</t>
  </si>
  <si>
    <t>Администрация Благодарненского муниципального района</t>
  </si>
  <si>
    <t>Всего,                                                     в том числе:</t>
  </si>
  <si>
    <t xml:space="preserve">                   письменные</t>
  </si>
  <si>
    <t xml:space="preserve">                   устные</t>
  </si>
  <si>
    <t>2014 г. в % к 2013 г.</t>
  </si>
  <si>
    <t>отклонение +/-</t>
  </si>
  <si>
    <t>Вышестоящие организации</t>
  </si>
  <si>
    <t>Губернатору и в Правительство Ставропольского края</t>
  </si>
  <si>
    <t>Президенту Российской Федерации</t>
  </si>
  <si>
    <t>Уполномоченному по правам человека</t>
  </si>
  <si>
    <t>В Государственную Думу Российской Федерации</t>
  </si>
  <si>
    <t>В Региональную общественную приемную Председателя Партии "Единая Россия" В.В. Путина</t>
  </si>
  <si>
    <t>В министерство промышленности, транспорта и связи Ставропольского края</t>
  </si>
  <si>
    <t>В министерство образования Ставропольского края</t>
  </si>
  <si>
    <t>В смнистерство строительства и архитектуры Ставропольского края</t>
  </si>
  <si>
    <t>Итого:</t>
  </si>
  <si>
    <t>письменные</t>
  </si>
  <si>
    <t>устные</t>
  </si>
  <si>
    <t>% от всех обращений</t>
  </si>
  <si>
    <t>Частота обращений</t>
  </si>
  <si>
    <t>У Польского К.А.</t>
  </si>
  <si>
    <t>У Мещерякова П.М.</t>
  </si>
  <si>
    <t>У Чеботарева Е.Д.</t>
  </si>
  <si>
    <t>У Наурузовой В.И.</t>
  </si>
  <si>
    <t>У Медведевой Г.В.</t>
  </si>
  <si>
    <t>У Мещеряковой Г.В.</t>
  </si>
  <si>
    <t>У Шаруденко И.Н.</t>
  </si>
  <si>
    <t>У Шурховецкой Л.С.</t>
  </si>
  <si>
    <t>Даны разъяснения</t>
  </si>
  <si>
    <t>Первичное</t>
  </si>
  <si>
    <t>Повторное</t>
  </si>
  <si>
    <t>Многократное</t>
  </si>
  <si>
    <t>Инвалид</t>
  </si>
  <si>
    <t>Многодетная семья</t>
  </si>
  <si>
    <t>Вдова участника ВОВ</t>
  </si>
  <si>
    <t xml:space="preserve">Мать - одиночка </t>
  </si>
  <si>
    <t>Воин - интернационалист</t>
  </si>
  <si>
    <t>Сирота</t>
  </si>
  <si>
    <t>Ветеран труда</t>
  </si>
  <si>
    <t>Решено положительно</t>
  </si>
  <si>
    <t>Отказано</t>
  </si>
  <si>
    <t>В дело</t>
  </si>
  <si>
    <t>Меры приняты</t>
  </si>
  <si>
    <t xml:space="preserve">письменные </t>
  </si>
  <si>
    <t xml:space="preserve">                               Результаты рассмотрения обращений</t>
  </si>
  <si>
    <t xml:space="preserve">          Частота обращений</t>
  </si>
  <si>
    <t xml:space="preserve">          Льготный состав</t>
  </si>
  <si>
    <t xml:space="preserve">                                Обращения поступили из:</t>
  </si>
  <si>
    <t>Административно-территориальное образование</t>
  </si>
  <si>
    <t>письменное обращение</t>
  </si>
  <si>
    <t>"ТД Губернатора СК"</t>
  </si>
  <si>
    <t xml:space="preserve">"ТД" главы АБМР СК </t>
  </si>
  <si>
    <t>личный прием</t>
  </si>
  <si>
    <t>г. Благодарный</t>
  </si>
  <si>
    <t>с. Александрия</t>
  </si>
  <si>
    <t>с. Алексеевское</t>
  </si>
  <si>
    <t>х. Большевик</t>
  </si>
  <si>
    <t>с. Бурлацкое</t>
  </si>
  <si>
    <t>с. Елизаветинское</t>
  </si>
  <si>
    <t>с. Красный Ключ</t>
  </si>
  <si>
    <t>с. Каменная Балка</t>
  </si>
  <si>
    <t>с. Мирное</t>
  </si>
  <si>
    <t>с. Сотниковское</t>
  </si>
  <si>
    <t>с. Спасское</t>
  </si>
  <si>
    <t>п. Ставропольский</t>
  </si>
  <si>
    <t>с. Шишкино</t>
  </si>
  <si>
    <t>а. Эдельбай</t>
  </si>
  <si>
    <t>тип обращения</t>
  </si>
  <si>
    <t xml:space="preserve">          Поступившие обращения находились на контроле</t>
  </si>
  <si>
    <t>Общее количество обращений за 6 месяцев 2014 года уменьшилость на 83 и составило 58,1 процентов к уровню соответствующего периода прошлого года.                                                                                                                        Количество устных обращений уменьшилось на 98, что в 4,8 раза меньше соответствующего периода 2013 года.                                Количество письменных обращений увеличилось на 15 и составило 120,3 процентов к уровню 6 месяцев 2013 года.</t>
  </si>
  <si>
    <t>Ведущий специалист отдела по организационным и                                                                                                                              общим вопросам администрации                                                                                                                                               Благодарненского муниципального района                                                                                                                               Ставропольского края                                                                      В.Н. Белозорева</t>
  </si>
  <si>
    <t>элект-ронная почта</t>
  </si>
  <si>
    <t>количество посту-пивших обраще-ний в расчете на 1 тыс. населе-ния</t>
  </si>
  <si>
    <t>числен-ность населе-ния по состоя-нию на 01.01.14 (тыс. чел.)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</si>
</sst>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vertical="center" wrapText="1"/>
    </xf>
    <xf numFmtId="49" fontId="2" fillId="0" borderId="1" xfId="0" applyNumberFormat="1" applyFont="1" applyBorder="1" applyAlignment="1">
      <alignment vertical="center"/>
    </xf>
    <xf numFmtId="0" fontId="2" fillId="0" borderId="1" xfId="0" applyFont="1" applyBorder="1"/>
    <xf numFmtId="49" fontId="2" fillId="0" borderId="4" xfId="0" applyNumberFormat="1" applyFont="1" applyBorder="1" applyAlignment="1">
      <alignment vertical="center"/>
    </xf>
    <xf numFmtId="49" fontId="4" fillId="0" borderId="1" xfId="0" applyNumberFormat="1" applyFont="1" applyBorder="1" applyAlignment="1">
      <alignment vertical="center" wrapText="1"/>
    </xf>
    <xf numFmtId="0" fontId="1" fillId="0" borderId="0" xfId="0" applyFont="1"/>
    <xf numFmtId="0" fontId="4" fillId="0" borderId="4" xfId="0" applyFont="1" applyBorder="1"/>
    <xf numFmtId="0" fontId="2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0" fontId="4" fillId="0" borderId="2" xfId="0" applyFont="1" applyBorder="1" applyAlignment="1">
      <alignment horizontal="right" vertical="center"/>
    </xf>
    <xf numFmtId="0" fontId="5" fillId="0" borderId="4" xfId="0" applyFont="1" applyBorder="1" applyAlignment="1">
      <alignment horizontal="right" vertical="center" wrapText="1"/>
    </xf>
    <xf numFmtId="0" fontId="6" fillId="0" borderId="1" xfId="0" applyFont="1" applyBorder="1" applyAlignment="1">
      <alignment horizontal="right" vertical="center" wrapText="1"/>
    </xf>
    <xf numFmtId="164" fontId="6" fillId="0" borderId="1" xfId="0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 horizontal="right" vertical="center" wrapText="1"/>
    </xf>
    <xf numFmtId="164" fontId="2" fillId="0" borderId="1" xfId="0" applyNumberFormat="1" applyFont="1" applyBorder="1" applyAlignment="1">
      <alignment horizontal="right" vertical="center"/>
    </xf>
    <xf numFmtId="164" fontId="4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164" fontId="2" fillId="0" borderId="1" xfId="0" applyNumberFormat="1" applyFont="1" applyBorder="1"/>
    <xf numFmtId="0" fontId="6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Fill="1" applyBorder="1"/>
    <xf numFmtId="0" fontId="6" fillId="0" borderId="0" xfId="0" applyFont="1" applyFill="1" applyBorder="1" applyAlignment="1">
      <alignment wrapText="1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/>
    <xf numFmtId="164" fontId="6" fillId="0" borderId="1" xfId="0" applyNumberFormat="1" applyFont="1" applyBorder="1"/>
    <xf numFmtId="0" fontId="8" fillId="0" borderId="0" xfId="0" applyFont="1"/>
    <xf numFmtId="0" fontId="6" fillId="0" borderId="1" xfId="0" applyFont="1" applyBorder="1" applyAlignment="1">
      <alignment wrapText="1"/>
    </xf>
    <xf numFmtId="0" fontId="6" fillId="0" borderId="1" xfId="0" applyFont="1" applyFill="1" applyBorder="1"/>
    <xf numFmtId="0" fontId="6" fillId="0" borderId="0" xfId="0" applyFont="1" applyBorder="1"/>
    <xf numFmtId="164" fontId="6" fillId="0" borderId="0" xfId="0" applyNumberFormat="1" applyFont="1" applyBorder="1"/>
    <xf numFmtId="0" fontId="0" fillId="0" borderId="0" xfId="0" applyAlignment="1">
      <alignment horizontal="left"/>
    </xf>
    <xf numFmtId="0" fontId="7" fillId="0" borderId="0" xfId="0" applyFont="1" applyAlignment="1">
      <alignment horizont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0" fontId="0" fillId="0" borderId="0" xfId="0" applyAlignment="1">
      <alignment wrapText="1"/>
    </xf>
    <xf numFmtId="0" fontId="6" fillId="0" borderId="7" xfId="0" applyFont="1" applyBorder="1" applyAlignment="1"/>
    <xf numFmtId="0" fontId="0" fillId="0" borderId="7" xfId="0" applyBorder="1" applyAlignment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3" xfId="0" applyBorder="1" applyAlignment="1">
      <alignment horizontal="center"/>
    </xf>
    <xf numFmtId="0" fontId="2" fillId="0" borderId="4" xfId="0" applyFont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2" fillId="0" borderId="5" xfId="0" applyFont="1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2" xfId="0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  <xf numFmtId="0" fontId="0" fillId="0" borderId="3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zoomScaleNormal="100" workbookViewId="0">
      <selection activeCell="M6" sqref="M6"/>
    </sheetView>
  </sheetViews>
  <sheetFormatPr defaultRowHeight="15" x14ac:dyDescent="0.25"/>
  <cols>
    <col min="1" max="1" width="5.28515625" customWidth="1"/>
    <col min="2" max="2" width="27.42578125" customWidth="1"/>
    <col min="3" max="3" width="7.5703125" customWidth="1"/>
    <col min="4" max="4" width="7.42578125" customWidth="1"/>
    <col min="5" max="6" width="7.85546875" customWidth="1"/>
    <col min="7" max="7" width="8" customWidth="1"/>
    <col min="8" max="8" width="9.7109375" customWidth="1"/>
    <col min="9" max="9" width="7.85546875" customWidth="1"/>
    <col min="10" max="10" width="11.42578125" bestFit="1" customWidth="1"/>
  </cols>
  <sheetData>
    <row r="1" spans="1:11" ht="59.25" customHeight="1" x14ac:dyDescent="0.3">
      <c r="A1" s="42" t="s">
        <v>21</v>
      </c>
      <c r="B1" s="42"/>
      <c r="C1" s="42"/>
      <c r="D1" s="42"/>
      <c r="E1" s="42"/>
      <c r="F1" s="42"/>
      <c r="G1" s="42"/>
      <c r="H1" s="42"/>
      <c r="I1" s="42"/>
      <c r="J1" s="42"/>
      <c r="K1" s="42"/>
    </row>
    <row r="4" spans="1:11" ht="29.25" customHeight="1" x14ac:dyDescent="0.25">
      <c r="A4" s="45" t="s">
        <v>0</v>
      </c>
      <c r="B4" s="45"/>
      <c r="C4" s="46" t="s">
        <v>1</v>
      </c>
      <c r="D4" s="46"/>
      <c r="E4" s="46" t="s">
        <v>2</v>
      </c>
      <c r="F4" s="46"/>
      <c r="G4" s="2" t="s">
        <v>22</v>
      </c>
      <c r="H4" s="43" t="s">
        <v>12</v>
      </c>
      <c r="I4" s="2" t="s">
        <v>22</v>
      </c>
      <c r="J4" s="43" t="s">
        <v>12</v>
      </c>
      <c r="K4" s="43" t="s">
        <v>13</v>
      </c>
    </row>
    <row r="5" spans="1:11" ht="31.5" x14ac:dyDescent="0.25">
      <c r="A5" s="45"/>
      <c r="B5" s="45"/>
      <c r="C5" s="2" t="s">
        <v>3</v>
      </c>
      <c r="D5" s="2" t="s">
        <v>4</v>
      </c>
      <c r="E5" s="2" t="s">
        <v>3</v>
      </c>
      <c r="F5" s="2" t="s">
        <v>4</v>
      </c>
      <c r="G5" s="2" t="s">
        <v>3</v>
      </c>
      <c r="H5" s="44"/>
      <c r="I5" s="2" t="s">
        <v>4</v>
      </c>
      <c r="J5" s="44"/>
      <c r="K5" s="44"/>
    </row>
    <row r="6" spans="1:11" ht="36" customHeight="1" x14ac:dyDescent="0.25">
      <c r="A6" s="6">
        <v>1</v>
      </c>
      <c r="B6" s="4" t="s">
        <v>16</v>
      </c>
      <c r="C6" s="18">
        <f>SUM(C7:C16)</f>
        <v>124</v>
      </c>
      <c r="D6" s="18">
        <f>SUM(D7:D16)</f>
        <v>26</v>
      </c>
      <c r="E6" s="18">
        <f>SUM(E7:E16)</f>
        <v>74</v>
      </c>
      <c r="F6" s="18">
        <f>SUM(F7:F16)</f>
        <v>89</v>
      </c>
      <c r="G6" s="18">
        <f>G7+G8+G9+G10+G11+G12+G13+G14+G15+G16</f>
        <v>198</v>
      </c>
      <c r="H6" s="18">
        <v>100</v>
      </c>
      <c r="I6" s="18">
        <f>I7+I8+I9+I10+I11+I12+I13+I14+I15+I16</f>
        <v>115</v>
      </c>
      <c r="J6" s="18">
        <v>100</v>
      </c>
      <c r="K6" s="18">
        <v>0</v>
      </c>
    </row>
    <row r="7" spans="1:11" ht="31.5" x14ac:dyDescent="0.25">
      <c r="A7" s="6" t="s">
        <v>19</v>
      </c>
      <c r="B7" s="3" t="s">
        <v>17</v>
      </c>
      <c r="C7" s="19">
        <v>16</v>
      </c>
      <c r="D7" s="19">
        <v>2</v>
      </c>
      <c r="E7" s="19">
        <v>11</v>
      </c>
      <c r="F7" s="19">
        <v>11</v>
      </c>
      <c r="G7" s="19">
        <f t="shared" ref="G7:G16" si="0">C7+E7</f>
        <v>27</v>
      </c>
      <c r="H7" s="20">
        <f>G7/G6*100</f>
        <v>13.636363636363635</v>
      </c>
      <c r="I7" s="19">
        <f t="shared" ref="I7:I16" si="1">D7+F7</f>
        <v>13</v>
      </c>
      <c r="J7" s="20">
        <f>I7/I6*100</f>
        <v>11.304347826086957</v>
      </c>
      <c r="K7" s="20">
        <f t="shared" ref="K7:K16" si="2">J7-H7</f>
        <v>-2.3320158102766779</v>
      </c>
    </row>
    <row r="8" spans="1:11" ht="47.25" x14ac:dyDescent="0.25">
      <c r="A8" s="6" t="s">
        <v>18</v>
      </c>
      <c r="B8" s="3" t="s">
        <v>5</v>
      </c>
      <c r="C8" s="19">
        <v>16</v>
      </c>
      <c r="D8" s="19">
        <v>2</v>
      </c>
      <c r="E8" s="19">
        <v>5</v>
      </c>
      <c r="F8" s="19">
        <v>12</v>
      </c>
      <c r="G8" s="19">
        <f t="shared" si="0"/>
        <v>21</v>
      </c>
      <c r="H8" s="20">
        <f>G8/G6*100</f>
        <v>10.606060606060606</v>
      </c>
      <c r="I8" s="19">
        <f t="shared" si="1"/>
        <v>14</v>
      </c>
      <c r="J8" s="20">
        <f>I8/I6*100</f>
        <v>12.173913043478262</v>
      </c>
      <c r="K8" s="20">
        <f t="shared" si="2"/>
        <v>1.5678524374176561</v>
      </c>
    </row>
    <row r="9" spans="1:11" ht="18.75" x14ac:dyDescent="0.25">
      <c r="A9" s="6" t="s">
        <v>20</v>
      </c>
      <c r="B9" s="3" t="s">
        <v>6</v>
      </c>
      <c r="C9" s="19">
        <v>0</v>
      </c>
      <c r="D9" s="19">
        <v>0</v>
      </c>
      <c r="E9" s="19">
        <v>0</v>
      </c>
      <c r="F9" s="19">
        <v>3</v>
      </c>
      <c r="G9" s="19">
        <f t="shared" si="0"/>
        <v>0</v>
      </c>
      <c r="H9" s="19">
        <f>G9/G6*100</f>
        <v>0</v>
      </c>
      <c r="I9" s="19">
        <f t="shared" si="1"/>
        <v>3</v>
      </c>
      <c r="J9" s="20">
        <f>I9/I6*100</f>
        <v>2.6086956521739131</v>
      </c>
      <c r="K9" s="20">
        <f t="shared" si="2"/>
        <v>2.6086956521739131</v>
      </c>
    </row>
    <row r="10" spans="1:11" ht="47.25" x14ac:dyDescent="0.25">
      <c r="A10" s="6" t="s">
        <v>23</v>
      </c>
      <c r="B10" s="3" t="s">
        <v>7</v>
      </c>
      <c r="C10" s="19">
        <v>3</v>
      </c>
      <c r="D10" s="19">
        <v>1</v>
      </c>
      <c r="E10" s="19">
        <v>2</v>
      </c>
      <c r="F10" s="19">
        <v>5</v>
      </c>
      <c r="G10" s="19">
        <f t="shared" si="0"/>
        <v>5</v>
      </c>
      <c r="H10" s="20">
        <f>G10/G6*100</f>
        <v>2.5252525252525251</v>
      </c>
      <c r="I10" s="19">
        <f t="shared" si="1"/>
        <v>6</v>
      </c>
      <c r="J10" s="20">
        <f>I10/I6*100</f>
        <v>5.2173913043478262</v>
      </c>
      <c r="K10" s="20">
        <f t="shared" si="2"/>
        <v>2.6921387790953011</v>
      </c>
    </row>
    <row r="11" spans="1:11" ht="18.75" x14ac:dyDescent="0.25">
      <c r="A11" s="6" t="s">
        <v>24</v>
      </c>
      <c r="B11" s="3" t="s">
        <v>8</v>
      </c>
      <c r="C11" s="19">
        <v>72</v>
      </c>
      <c r="D11" s="19">
        <v>14</v>
      </c>
      <c r="E11" s="19">
        <v>29</v>
      </c>
      <c r="F11" s="19">
        <v>33</v>
      </c>
      <c r="G11" s="19">
        <f t="shared" si="0"/>
        <v>101</v>
      </c>
      <c r="H11" s="20">
        <f>G11/G6*100</f>
        <v>51.010101010101003</v>
      </c>
      <c r="I11" s="19">
        <f t="shared" si="1"/>
        <v>47</v>
      </c>
      <c r="J11" s="20">
        <f>I11/I6*100</f>
        <v>40.869565217391305</v>
      </c>
      <c r="K11" s="20">
        <f t="shared" si="2"/>
        <v>-10.140535792709699</v>
      </c>
    </row>
    <row r="12" spans="1:11" ht="31.5" x14ac:dyDescent="0.25">
      <c r="A12" s="6" t="s">
        <v>25</v>
      </c>
      <c r="B12" s="3" t="s">
        <v>9</v>
      </c>
      <c r="C12" s="19">
        <v>0</v>
      </c>
      <c r="D12" s="19">
        <v>0</v>
      </c>
      <c r="E12" s="19">
        <v>0</v>
      </c>
      <c r="F12" s="19">
        <v>0</v>
      </c>
      <c r="G12" s="19">
        <f t="shared" si="0"/>
        <v>0</v>
      </c>
      <c r="H12" s="19">
        <f>G12/G6*100</f>
        <v>0</v>
      </c>
      <c r="I12" s="19">
        <f t="shared" si="1"/>
        <v>0</v>
      </c>
      <c r="J12" s="19">
        <f>I12/I6*100</f>
        <v>0</v>
      </c>
      <c r="K12" s="19">
        <f t="shared" si="2"/>
        <v>0</v>
      </c>
    </row>
    <row r="13" spans="1:11" ht="47.25" x14ac:dyDescent="0.25">
      <c r="A13" s="6" t="s">
        <v>26</v>
      </c>
      <c r="B13" s="3" t="s">
        <v>10</v>
      </c>
      <c r="C13" s="19">
        <v>0</v>
      </c>
      <c r="D13" s="19">
        <v>0</v>
      </c>
      <c r="E13" s="19">
        <v>0</v>
      </c>
      <c r="F13" s="19">
        <v>0</v>
      </c>
      <c r="G13" s="19">
        <f t="shared" si="0"/>
        <v>0</v>
      </c>
      <c r="H13" s="19">
        <f>G13/G6*100</f>
        <v>0</v>
      </c>
      <c r="I13" s="19">
        <f t="shared" si="1"/>
        <v>0</v>
      </c>
      <c r="J13" s="19">
        <f>I13/I6*100</f>
        <v>0</v>
      </c>
      <c r="K13" s="19">
        <f t="shared" si="2"/>
        <v>0</v>
      </c>
    </row>
    <row r="14" spans="1:11" ht="18.75" x14ac:dyDescent="0.25">
      <c r="A14" s="6" t="s">
        <v>27</v>
      </c>
      <c r="B14" s="3" t="s">
        <v>11</v>
      </c>
      <c r="C14" s="19">
        <v>16</v>
      </c>
      <c r="D14" s="19">
        <v>7</v>
      </c>
      <c r="E14" s="19">
        <v>22</v>
      </c>
      <c r="F14" s="19">
        <v>18</v>
      </c>
      <c r="G14" s="19">
        <f t="shared" si="0"/>
        <v>38</v>
      </c>
      <c r="H14" s="20">
        <f>G14/G6*100</f>
        <v>19.19191919191919</v>
      </c>
      <c r="I14" s="19">
        <f t="shared" si="1"/>
        <v>25</v>
      </c>
      <c r="J14" s="20">
        <f>I14/I6*100</f>
        <v>21.739130434782609</v>
      </c>
      <c r="K14" s="20">
        <f t="shared" si="2"/>
        <v>2.547211242863419</v>
      </c>
    </row>
    <row r="15" spans="1:11" ht="18.75" x14ac:dyDescent="0.25">
      <c r="A15" s="6" t="s">
        <v>28</v>
      </c>
      <c r="B15" s="3" t="s">
        <v>15</v>
      </c>
      <c r="C15" s="19">
        <v>1</v>
      </c>
      <c r="D15" s="19">
        <v>0</v>
      </c>
      <c r="E15" s="19">
        <v>5</v>
      </c>
      <c r="F15" s="19">
        <v>7</v>
      </c>
      <c r="G15" s="19">
        <f t="shared" si="0"/>
        <v>6</v>
      </c>
      <c r="H15" s="20">
        <f>G15/G6*100</f>
        <v>3.0303030303030303</v>
      </c>
      <c r="I15" s="19">
        <f t="shared" si="1"/>
        <v>7</v>
      </c>
      <c r="J15" s="20">
        <f>I15/I6*100</f>
        <v>6.0869565217391308</v>
      </c>
      <c r="K15" s="20">
        <f t="shared" si="2"/>
        <v>3.0566534914361005</v>
      </c>
    </row>
    <row r="16" spans="1:11" ht="18.75" x14ac:dyDescent="0.25">
      <c r="A16" s="6" t="s">
        <v>29</v>
      </c>
      <c r="B16" s="3" t="s">
        <v>14</v>
      </c>
      <c r="C16" s="19">
        <v>0</v>
      </c>
      <c r="D16" s="19">
        <v>0</v>
      </c>
      <c r="E16" s="19">
        <v>0</v>
      </c>
      <c r="F16" s="19">
        <v>0</v>
      </c>
      <c r="G16" s="19">
        <f t="shared" si="0"/>
        <v>0</v>
      </c>
      <c r="H16" s="19">
        <f>G16/G6*100</f>
        <v>0</v>
      </c>
      <c r="I16" s="19">
        <f t="shared" si="1"/>
        <v>0</v>
      </c>
      <c r="J16" s="19">
        <f>I16/I6*100</f>
        <v>0</v>
      </c>
      <c r="K16" s="19">
        <f t="shared" si="2"/>
        <v>0</v>
      </c>
    </row>
    <row r="17" spans="1:11" s="11" customFormat="1" ht="15.75" hidden="1" customHeight="1" x14ac:dyDescent="0.25">
      <c r="A17" s="10"/>
      <c r="B17" s="4"/>
      <c r="C17" s="21"/>
      <c r="D17" s="21"/>
      <c r="E17" s="21"/>
      <c r="F17" s="21"/>
      <c r="G17" s="21"/>
      <c r="H17" s="21"/>
      <c r="I17" s="21"/>
      <c r="J17" s="21"/>
      <c r="K17" s="21"/>
    </row>
    <row r="18" spans="1:11" ht="15.75" hidden="1" customHeight="1" x14ac:dyDescent="0.25">
      <c r="A18" s="6"/>
      <c r="B18" s="3"/>
      <c r="C18" s="5"/>
      <c r="D18" s="5"/>
      <c r="E18" s="5"/>
      <c r="F18" s="5"/>
      <c r="G18" s="5"/>
      <c r="H18" s="5"/>
      <c r="I18" s="5"/>
      <c r="J18" s="5"/>
      <c r="K18" s="5"/>
    </row>
    <row r="19" spans="1:11" ht="22.5" customHeight="1" x14ac:dyDescent="0.25">
      <c r="A19" s="9" t="s">
        <v>30</v>
      </c>
      <c r="B19" s="12" t="s">
        <v>44</v>
      </c>
      <c r="C19" s="16">
        <f>SUM(C20:C34)</f>
        <v>124</v>
      </c>
      <c r="D19" s="16">
        <f>SUM(D20:D34)</f>
        <v>26</v>
      </c>
      <c r="E19" s="16">
        <f>SUM(E20:E34)</f>
        <v>74</v>
      </c>
      <c r="F19" s="16">
        <f>SUM(F20:F34)</f>
        <v>89</v>
      </c>
      <c r="G19" s="17">
        <f t="shared" ref="G19:G34" si="3">C19+E19</f>
        <v>198</v>
      </c>
      <c r="H19" s="16">
        <v>100</v>
      </c>
      <c r="I19" s="16">
        <f t="shared" ref="I19:I34" si="4">D19+F19</f>
        <v>115</v>
      </c>
      <c r="J19" s="23">
        <f>SUM(J20:J34)</f>
        <v>99.999999999999972</v>
      </c>
      <c r="K19" s="16">
        <v>0</v>
      </c>
    </row>
    <row r="20" spans="1:11" ht="50.25" customHeight="1" x14ac:dyDescent="0.25">
      <c r="A20" s="7" t="s">
        <v>31</v>
      </c>
      <c r="B20" s="1" t="s">
        <v>45</v>
      </c>
      <c r="C20" s="13">
        <v>33</v>
      </c>
      <c r="D20" s="13">
        <v>6</v>
      </c>
      <c r="E20" s="13">
        <v>11</v>
      </c>
      <c r="F20" s="13">
        <v>5</v>
      </c>
      <c r="G20" s="14">
        <f t="shared" si="3"/>
        <v>44</v>
      </c>
      <c r="H20" s="22">
        <f>G20/G19*100</f>
        <v>22.222222222222221</v>
      </c>
      <c r="I20" s="15">
        <f t="shared" si="4"/>
        <v>11</v>
      </c>
      <c r="J20" s="22">
        <f>I20/I19*100</f>
        <v>9.5652173913043477</v>
      </c>
      <c r="K20" s="22">
        <f t="shared" ref="K20:K34" si="5">J20-H20</f>
        <v>-12.657004830917874</v>
      </c>
    </row>
    <row r="21" spans="1:11" ht="30" x14ac:dyDescent="0.25">
      <c r="A21" s="7" t="s">
        <v>32</v>
      </c>
      <c r="B21" s="1" t="s">
        <v>46</v>
      </c>
      <c r="C21" s="13">
        <v>8</v>
      </c>
      <c r="D21" s="13">
        <v>1</v>
      </c>
      <c r="E21" s="13">
        <v>13</v>
      </c>
      <c r="F21" s="13">
        <v>16</v>
      </c>
      <c r="G21" s="14">
        <f t="shared" si="3"/>
        <v>21</v>
      </c>
      <c r="H21" s="22">
        <f>G21/G19*100</f>
        <v>10.606060606060606</v>
      </c>
      <c r="I21" s="15">
        <f t="shared" si="4"/>
        <v>17</v>
      </c>
      <c r="J21" s="22">
        <f>I21/I19*100</f>
        <v>14.782608695652174</v>
      </c>
      <c r="K21" s="22">
        <f t="shared" si="5"/>
        <v>4.1765480895915683</v>
      </c>
    </row>
    <row r="22" spans="1:11" ht="30" x14ac:dyDescent="0.25">
      <c r="A22" s="7" t="s">
        <v>33</v>
      </c>
      <c r="B22" s="1" t="s">
        <v>47</v>
      </c>
      <c r="C22" s="13">
        <v>29</v>
      </c>
      <c r="D22" s="13">
        <v>4</v>
      </c>
      <c r="E22" s="13">
        <v>8</v>
      </c>
      <c r="F22" s="13">
        <v>12</v>
      </c>
      <c r="G22" s="14">
        <f t="shared" si="3"/>
        <v>37</v>
      </c>
      <c r="H22" s="22">
        <f>G22/G19*100</f>
        <v>18.686868686868689</v>
      </c>
      <c r="I22" s="15">
        <f t="shared" si="4"/>
        <v>16</v>
      </c>
      <c r="J22" s="22">
        <f>I22/I19*100</f>
        <v>13.913043478260869</v>
      </c>
      <c r="K22" s="22">
        <f t="shared" si="5"/>
        <v>-4.7738252086078194</v>
      </c>
    </row>
    <row r="23" spans="1:11" ht="24.75" customHeight="1" x14ac:dyDescent="0.25">
      <c r="A23" s="7" t="s">
        <v>34</v>
      </c>
      <c r="B23" s="1" t="s">
        <v>48</v>
      </c>
      <c r="C23" s="13">
        <v>5</v>
      </c>
      <c r="D23" s="13">
        <v>1</v>
      </c>
      <c r="E23" s="13">
        <v>4</v>
      </c>
      <c r="F23" s="13">
        <v>12</v>
      </c>
      <c r="G23" s="14">
        <f t="shared" si="3"/>
        <v>9</v>
      </c>
      <c r="H23" s="22">
        <f>G23/G19*100</f>
        <v>4.5454545454545459</v>
      </c>
      <c r="I23" s="15">
        <f t="shared" si="4"/>
        <v>13</v>
      </c>
      <c r="J23" s="22">
        <f>I23/I19*100</f>
        <v>11.304347826086957</v>
      </c>
      <c r="K23" s="22">
        <f t="shared" si="5"/>
        <v>6.7588932806324111</v>
      </c>
    </row>
    <row r="24" spans="1:11" ht="15.75" x14ac:dyDescent="0.25">
      <c r="A24" s="7" t="s">
        <v>35</v>
      </c>
      <c r="B24" s="1" t="s">
        <v>49</v>
      </c>
      <c r="C24" s="13">
        <v>8</v>
      </c>
      <c r="D24" s="13">
        <v>4</v>
      </c>
      <c r="E24" s="13">
        <v>2</v>
      </c>
      <c r="F24" s="13">
        <v>5</v>
      </c>
      <c r="G24" s="14">
        <f t="shared" si="3"/>
        <v>10</v>
      </c>
      <c r="H24" s="22">
        <f>G24/G19*100</f>
        <v>5.0505050505050502</v>
      </c>
      <c r="I24" s="15">
        <f t="shared" si="4"/>
        <v>9</v>
      </c>
      <c r="J24" s="22">
        <f>I24/I19*100</f>
        <v>7.8260869565217401</v>
      </c>
      <c r="K24" s="22">
        <f t="shared" si="5"/>
        <v>2.77558190601669</v>
      </c>
    </row>
    <row r="25" spans="1:11" ht="15.75" x14ac:dyDescent="0.25">
      <c r="A25" s="7" t="s">
        <v>36</v>
      </c>
      <c r="B25" s="1" t="s">
        <v>50</v>
      </c>
      <c r="C25" s="13">
        <v>7</v>
      </c>
      <c r="D25" s="13">
        <v>3</v>
      </c>
      <c r="E25" s="13">
        <v>2</v>
      </c>
      <c r="F25" s="13">
        <v>4</v>
      </c>
      <c r="G25" s="14">
        <f t="shared" si="3"/>
        <v>9</v>
      </c>
      <c r="H25" s="22">
        <f>G25/G19*100</f>
        <v>4.5454545454545459</v>
      </c>
      <c r="I25" s="15">
        <f t="shared" si="4"/>
        <v>7</v>
      </c>
      <c r="J25" s="22">
        <f>I25/I19*100</f>
        <v>6.0869565217391308</v>
      </c>
      <c r="K25" s="22">
        <f t="shared" si="5"/>
        <v>1.541501976284585</v>
      </c>
    </row>
    <row r="26" spans="1:11" ht="30" x14ac:dyDescent="0.25">
      <c r="A26" s="7" t="s">
        <v>37</v>
      </c>
      <c r="B26" s="1" t="s">
        <v>51</v>
      </c>
      <c r="C26" s="13">
        <v>0</v>
      </c>
      <c r="D26" s="13">
        <v>0</v>
      </c>
      <c r="E26" s="13">
        <v>5</v>
      </c>
      <c r="F26" s="13">
        <v>4</v>
      </c>
      <c r="G26" s="14">
        <f t="shared" si="3"/>
        <v>5</v>
      </c>
      <c r="H26" s="22">
        <f>G26/G19*100</f>
        <v>2.5252525252525251</v>
      </c>
      <c r="I26" s="15">
        <f t="shared" si="4"/>
        <v>4</v>
      </c>
      <c r="J26" s="22">
        <f>I26/I19*100</f>
        <v>3.4782608695652173</v>
      </c>
      <c r="K26" s="22">
        <f t="shared" si="5"/>
        <v>0.95300834431269221</v>
      </c>
    </row>
    <row r="27" spans="1:11" ht="15.75" x14ac:dyDescent="0.25">
      <c r="A27" s="7" t="s">
        <v>38</v>
      </c>
      <c r="B27" s="1" t="s">
        <v>52</v>
      </c>
      <c r="C27" s="13">
        <v>0</v>
      </c>
      <c r="D27" s="13">
        <v>0</v>
      </c>
      <c r="E27" s="13">
        <v>3</v>
      </c>
      <c r="F27" s="13">
        <v>1</v>
      </c>
      <c r="G27" s="14">
        <f t="shared" si="3"/>
        <v>3</v>
      </c>
      <c r="H27" s="22">
        <f>G27/G19*100</f>
        <v>1.5151515151515151</v>
      </c>
      <c r="I27" s="15">
        <f t="shared" si="4"/>
        <v>1</v>
      </c>
      <c r="J27" s="22">
        <f>I27/I19*100</f>
        <v>0.86956521739130432</v>
      </c>
      <c r="K27" s="22">
        <f t="shared" si="5"/>
        <v>-0.64558629776021081</v>
      </c>
    </row>
    <row r="28" spans="1:11" ht="15.75" x14ac:dyDescent="0.25">
      <c r="A28" s="7" t="s">
        <v>39</v>
      </c>
      <c r="B28" s="1" t="s">
        <v>53</v>
      </c>
      <c r="C28" s="13">
        <v>4</v>
      </c>
      <c r="D28" s="13">
        <v>0</v>
      </c>
      <c r="E28" s="13">
        <v>1</v>
      </c>
      <c r="F28" s="13">
        <v>1</v>
      </c>
      <c r="G28" s="14">
        <f t="shared" si="3"/>
        <v>5</v>
      </c>
      <c r="H28" s="22">
        <f>G28/G19*100</f>
        <v>2.5252525252525251</v>
      </c>
      <c r="I28" s="15">
        <f t="shared" si="4"/>
        <v>1</v>
      </c>
      <c r="J28" s="22">
        <f>I27/I19*100</f>
        <v>0.86956521739130432</v>
      </c>
      <c r="K28" s="22">
        <f t="shared" si="5"/>
        <v>-1.6556873078612209</v>
      </c>
    </row>
    <row r="29" spans="1:11" ht="15.75" x14ac:dyDescent="0.25">
      <c r="A29" s="7" t="s">
        <v>40</v>
      </c>
      <c r="B29" s="1" t="s">
        <v>54</v>
      </c>
      <c r="C29" s="13">
        <v>2</v>
      </c>
      <c r="D29" s="13">
        <v>1</v>
      </c>
      <c r="E29" s="13">
        <v>2</v>
      </c>
      <c r="F29" s="13">
        <v>2</v>
      </c>
      <c r="G29" s="14">
        <f t="shared" si="3"/>
        <v>4</v>
      </c>
      <c r="H29" s="22">
        <f>G29/G19*100</f>
        <v>2.0202020202020203</v>
      </c>
      <c r="I29" s="15">
        <f t="shared" si="4"/>
        <v>3</v>
      </c>
      <c r="J29" s="22">
        <f>I29/I19*100</f>
        <v>2.6086956521739131</v>
      </c>
      <c r="K29" s="22">
        <f t="shared" si="5"/>
        <v>0.58849363197189275</v>
      </c>
    </row>
    <row r="30" spans="1:11" ht="15.75" x14ac:dyDescent="0.25">
      <c r="A30" s="7" t="s">
        <v>41</v>
      </c>
      <c r="B30" s="1" t="s">
        <v>55</v>
      </c>
      <c r="C30" s="13">
        <v>2</v>
      </c>
      <c r="D30" s="13">
        <v>0</v>
      </c>
      <c r="E30" s="13">
        <v>1</v>
      </c>
      <c r="F30" s="13">
        <v>2</v>
      </c>
      <c r="G30" s="14">
        <f t="shared" si="3"/>
        <v>3</v>
      </c>
      <c r="H30" s="22">
        <f>G30/G19*100</f>
        <v>1.5151515151515151</v>
      </c>
      <c r="I30" s="15">
        <f t="shared" si="4"/>
        <v>2</v>
      </c>
      <c r="J30" s="22">
        <f>I30/I19*100</f>
        <v>1.7391304347826086</v>
      </c>
      <c r="K30" s="22">
        <f t="shared" si="5"/>
        <v>0.22397891963109351</v>
      </c>
    </row>
    <row r="31" spans="1:11" ht="30" x14ac:dyDescent="0.25">
      <c r="A31" s="7" t="s">
        <v>42</v>
      </c>
      <c r="B31" s="1" t="s">
        <v>56</v>
      </c>
      <c r="C31" s="13">
        <v>1</v>
      </c>
      <c r="D31" s="13">
        <v>0</v>
      </c>
      <c r="E31" s="13">
        <v>0</v>
      </c>
      <c r="F31" s="13">
        <v>3</v>
      </c>
      <c r="G31" s="14">
        <f t="shared" si="3"/>
        <v>1</v>
      </c>
      <c r="H31" s="22">
        <f>G31/G19*100</f>
        <v>0.50505050505050508</v>
      </c>
      <c r="I31" s="15">
        <f t="shared" si="4"/>
        <v>3</v>
      </c>
      <c r="J31" s="22">
        <f>I31/I19*100</f>
        <v>2.6086956521739131</v>
      </c>
      <c r="K31" s="22">
        <f t="shared" si="5"/>
        <v>2.1036451471234079</v>
      </c>
    </row>
    <row r="32" spans="1:11" ht="30" x14ac:dyDescent="0.25">
      <c r="A32" s="7" t="s">
        <v>43</v>
      </c>
      <c r="B32" s="1" t="s">
        <v>57</v>
      </c>
      <c r="C32" s="13">
        <v>1</v>
      </c>
      <c r="D32" s="13">
        <v>1</v>
      </c>
      <c r="E32" s="13">
        <v>5</v>
      </c>
      <c r="F32" s="13">
        <v>7</v>
      </c>
      <c r="G32" s="14">
        <f t="shared" si="3"/>
        <v>6</v>
      </c>
      <c r="H32" s="22">
        <f>G32/G19*100</f>
        <v>3.0303030303030303</v>
      </c>
      <c r="I32" s="15">
        <f t="shared" si="4"/>
        <v>8</v>
      </c>
      <c r="J32" s="22">
        <f>I32/I19*100</f>
        <v>6.9565217391304346</v>
      </c>
      <c r="K32" s="22">
        <f t="shared" si="5"/>
        <v>3.9262187088274043</v>
      </c>
    </row>
    <row r="33" spans="1:11" ht="30" x14ac:dyDescent="0.25">
      <c r="A33" s="7" t="s">
        <v>60</v>
      </c>
      <c r="B33" s="1" t="s">
        <v>58</v>
      </c>
      <c r="C33" s="13">
        <v>5</v>
      </c>
      <c r="D33" s="13">
        <v>1</v>
      </c>
      <c r="E33" s="13">
        <v>4</v>
      </c>
      <c r="F33" s="13">
        <v>6</v>
      </c>
      <c r="G33" s="14">
        <f t="shared" si="3"/>
        <v>9</v>
      </c>
      <c r="H33" s="22">
        <f>G33/G19*100</f>
        <v>4.5454545454545459</v>
      </c>
      <c r="I33" s="15">
        <f t="shared" si="4"/>
        <v>7</v>
      </c>
      <c r="J33" s="22">
        <f>I33/I19*100</f>
        <v>6.0869565217391308</v>
      </c>
      <c r="K33" s="22">
        <f t="shared" si="5"/>
        <v>1.541501976284585</v>
      </c>
    </row>
    <row r="34" spans="1:11" ht="15.75" x14ac:dyDescent="0.25">
      <c r="A34" s="7" t="s">
        <v>61</v>
      </c>
      <c r="B34" s="1" t="s">
        <v>59</v>
      </c>
      <c r="C34" s="13">
        <v>19</v>
      </c>
      <c r="D34" s="13">
        <v>4</v>
      </c>
      <c r="E34" s="13">
        <v>13</v>
      </c>
      <c r="F34" s="13">
        <v>9</v>
      </c>
      <c r="G34" s="15">
        <f t="shared" si="3"/>
        <v>32</v>
      </c>
      <c r="H34" s="22">
        <f>G34/G19*100</f>
        <v>16.161616161616163</v>
      </c>
      <c r="I34" s="15">
        <f t="shared" si="4"/>
        <v>13</v>
      </c>
      <c r="J34" s="22">
        <f>I34/I19*100</f>
        <v>11.304347826086957</v>
      </c>
      <c r="K34" s="22">
        <f t="shared" si="5"/>
        <v>-4.8572683355292057</v>
      </c>
    </row>
  </sheetData>
  <mergeCells count="8">
    <mergeCell ref="A1:K1"/>
    <mergeCell ref="H4:H5"/>
    <mergeCell ref="J4:J5"/>
    <mergeCell ref="K4:K5"/>
    <mergeCell ref="A4:A5"/>
    <mergeCell ref="B4:B5"/>
    <mergeCell ref="C4:D4"/>
    <mergeCell ref="E4:F4"/>
  </mergeCells>
  <pageMargins left="0.70866141732283472" right="0.70866141732283472" top="0.74803149606299213" bottom="0.74803149606299213" header="0.31496062992125984" footer="0.31496062992125984"/>
  <pageSetup paperSize="9" scale="77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topLeftCell="A4" zoomScaleNormal="100" workbookViewId="0">
      <selection sqref="A1:E1"/>
    </sheetView>
  </sheetViews>
  <sheetFormatPr defaultRowHeight="15" x14ac:dyDescent="0.25"/>
  <cols>
    <col min="1" max="1" width="34.28515625" customWidth="1"/>
    <col min="2" max="2" width="9" customWidth="1"/>
    <col min="3" max="3" width="9.5703125" customWidth="1"/>
    <col min="4" max="4" width="12.5703125" customWidth="1"/>
    <col min="5" max="5" width="10.42578125" customWidth="1"/>
  </cols>
  <sheetData>
    <row r="1" spans="1:5" ht="95.25" customHeight="1" x14ac:dyDescent="0.3">
      <c r="A1" s="47" t="s">
        <v>62</v>
      </c>
      <c r="B1" s="47"/>
      <c r="C1" s="47"/>
      <c r="D1" s="47"/>
      <c r="E1" s="47"/>
    </row>
    <row r="3" spans="1:5" ht="45.75" customHeight="1" x14ac:dyDescent="0.25">
      <c r="A3" s="24" t="s">
        <v>63</v>
      </c>
      <c r="B3" s="26" t="s">
        <v>3</v>
      </c>
      <c r="C3" s="26" t="s">
        <v>4</v>
      </c>
      <c r="D3" s="26" t="s">
        <v>68</v>
      </c>
      <c r="E3" s="26" t="s">
        <v>67</v>
      </c>
    </row>
    <row r="4" spans="1:5" ht="27.75" customHeight="1" x14ac:dyDescent="0.25">
      <c r="A4" s="25" t="s">
        <v>64</v>
      </c>
      <c r="B4" s="8">
        <f>B5+B6</f>
        <v>198</v>
      </c>
      <c r="C4" s="8">
        <f>C5+C6</f>
        <v>115</v>
      </c>
      <c r="D4" s="8">
        <f>C4-B4</f>
        <v>-83</v>
      </c>
      <c r="E4" s="27">
        <f>C4/B4*100</f>
        <v>58.080808080808076</v>
      </c>
    </row>
    <row r="5" spans="1:5" ht="15.75" x14ac:dyDescent="0.25">
      <c r="A5" s="8" t="s">
        <v>66</v>
      </c>
      <c r="B5" s="8">
        <f>Лист1!C6</f>
        <v>124</v>
      </c>
      <c r="C5" s="8">
        <f>Лист1!D6</f>
        <v>26</v>
      </c>
      <c r="D5" s="8">
        <f>C5-B5</f>
        <v>-98</v>
      </c>
      <c r="E5" s="27">
        <f>C5/B5*100</f>
        <v>20.967741935483872</v>
      </c>
    </row>
    <row r="6" spans="1:5" ht="15.75" x14ac:dyDescent="0.25">
      <c r="A6" s="8" t="s">
        <v>65</v>
      </c>
      <c r="B6" s="8">
        <f>Лист1!E6</f>
        <v>74</v>
      </c>
      <c r="C6" s="8">
        <f>Лист1!F6</f>
        <v>89</v>
      </c>
      <c r="D6" s="8">
        <f>C6-B6</f>
        <v>15</v>
      </c>
      <c r="E6" s="27">
        <f>C6/B6*100</f>
        <v>120.27027027027026</v>
      </c>
    </row>
    <row r="7" spans="1:5" ht="15.75" x14ac:dyDescent="0.25">
      <c r="A7" s="8"/>
      <c r="B7" s="8"/>
      <c r="C7" s="8"/>
      <c r="D7" s="8"/>
      <c r="E7" s="8"/>
    </row>
    <row r="8" spans="1:5" ht="15.75" x14ac:dyDescent="0.25">
      <c r="A8" s="8" t="s">
        <v>69</v>
      </c>
      <c r="B8" s="8">
        <f>B9+B10+B11+B12+B13+B14+B15+B16</f>
        <v>60</v>
      </c>
      <c r="C8" s="8">
        <f>C9+C10+C11+C12+C13+C14+C15+C16</f>
        <v>79</v>
      </c>
      <c r="D8" s="8">
        <f t="shared" ref="D8:D16" si="0">C8-B8</f>
        <v>19</v>
      </c>
      <c r="E8" s="27">
        <f t="shared" ref="E8:E16" si="1">C8/B8*100</f>
        <v>131.66666666666666</v>
      </c>
    </row>
    <row r="9" spans="1:5" ht="31.5" x14ac:dyDescent="0.25">
      <c r="A9" s="25" t="s">
        <v>71</v>
      </c>
      <c r="B9" s="8">
        <v>21</v>
      </c>
      <c r="C9" s="8">
        <v>40</v>
      </c>
      <c r="D9" s="8">
        <f t="shared" si="0"/>
        <v>19</v>
      </c>
      <c r="E9" s="27">
        <f t="shared" si="1"/>
        <v>190.47619047619045</v>
      </c>
    </row>
    <row r="10" spans="1:5" ht="31.5" x14ac:dyDescent="0.25">
      <c r="A10" s="25" t="s">
        <v>70</v>
      </c>
      <c r="B10" s="8">
        <v>30</v>
      </c>
      <c r="C10" s="8">
        <v>39</v>
      </c>
      <c r="D10" s="8">
        <f t="shared" si="0"/>
        <v>9</v>
      </c>
      <c r="E10" s="8">
        <f t="shared" si="1"/>
        <v>130</v>
      </c>
    </row>
    <row r="11" spans="1:5" ht="31.5" x14ac:dyDescent="0.25">
      <c r="A11" s="25" t="s">
        <v>72</v>
      </c>
      <c r="B11" s="8">
        <v>1</v>
      </c>
      <c r="C11" s="8">
        <v>0</v>
      </c>
      <c r="D11" s="8">
        <f t="shared" si="0"/>
        <v>-1</v>
      </c>
      <c r="E11" s="8">
        <f t="shared" si="1"/>
        <v>0</v>
      </c>
    </row>
    <row r="12" spans="1:5" ht="31.5" x14ac:dyDescent="0.25">
      <c r="A12" s="25" t="s">
        <v>73</v>
      </c>
      <c r="B12" s="8">
        <v>2</v>
      </c>
      <c r="C12" s="8">
        <v>0</v>
      </c>
      <c r="D12" s="8">
        <f t="shared" si="0"/>
        <v>-2</v>
      </c>
      <c r="E12" s="8">
        <f t="shared" si="1"/>
        <v>0</v>
      </c>
    </row>
    <row r="13" spans="1:5" ht="47.25" x14ac:dyDescent="0.25">
      <c r="A13" s="25" t="s">
        <v>74</v>
      </c>
      <c r="B13" s="8">
        <v>2</v>
      </c>
      <c r="C13" s="8">
        <v>0</v>
      </c>
      <c r="D13" s="8">
        <f t="shared" si="0"/>
        <v>-2</v>
      </c>
      <c r="E13" s="8">
        <f t="shared" si="1"/>
        <v>0</v>
      </c>
    </row>
    <row r="14" spans="1:5" ht="47.25" x14ac:dyDescent="0.25">
      <c r="A14" s="25" t="s">
        <v>75</v>
      </c>
      <c r="B14" s="8">
        <v>2</v>
      </c>
      <c r="C14" s="8">
        <v>0</v>
      </c>
      <c r="D14" s="8">
        <f t="shared" si="0"/>
        <v>-2</v>
      </c>
      <c r="E14" s="8">
        <f t="shared" si="1"/>
        <v>0</v>
      </c>
    </row>
    <row r="15" spans="1:5" ht="31.5" x14ac:dyDescent="0.25">
      <c r="A15" s="25" t="s">
        <v>76</v>
      </c>
      <c r="B15" s="8">
        <v>1</v>
      </c>
      <c r="C15" s="8">
        <v>0</v>
      </c>
      <c r="D15" s="8">
        <f t="shared" si="0"/>
        <v>-1</v>
      </c>
      <c r="E15" s="8">
        <f t="shared" si="1"/>
        <v>0</v>
      </c>
    </row>
    <row r="16" spans="1:5" ht="47.25" x14ac:dyDescent="0.25">
      <c r="A16" s="25" t="s">
        <v>77</v>
      </c>
      <c r="B16" s="8">
        <v>1</v>
      </c>
      <c r="C16" s="8">
        <v>0</v>
      </c>
      <c r="D16" s="8">
        <f t="shared" si="0"/>
        <v>-1</v>
      </c>
      <c r="E16" s="8">
        <f t="shared" si="1"/>
        <v>0</v>
      </c>
    </row>
    <row r="18" spans="1:6" ht="140.25" customHeight="1" x14ac:dyDescent="0.3">
      <c r="A18" s="48" t="s">
        <v>132</v>
      </c>
      <c r="B18" s="49"/>
      <c r="C18" s="49"/>
      <c r="D18" s="49"/>
      <c r="E18" s="49"/>
      <c r="F18" s="49"/>
    </row>
    <row r="19" spans="1:6" ht="75.75" customHeight="1" x14ac:dyDescent="0.3">
      <c r="A19" s="31"/>
    </row>
    <row r="20" spans="1:6" ht="18.75" x14ac:dyDescent="0.3">
      <c r="A20" s="31"/>
    </row>
  </sheetData>
  <mergeCells count="2">
    <mergeCell ref="A1:E1"/>
    <mergeCell ref="A18:F18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topLeftCell="A28" zoomScaleNormal="100" workbookViewId="0">
      <selection activeCell="A35" sqref="A35:G35"/>
    </sheetView>
  </sheetViews>
  <sheetFormatPr defaultRowHeight="15" x14ac:dyDescent="0.25"/>
  <cols>
    <col min="1" max="1" width="31" customWidth="1"/>
    <col min="2" max="2" width="9.5703125" customWidth="1"/>
    <col min="3" max="3" width="10.85546875" customWidth="1"/>
    <col min="4" max="4" width="11.7109375" customWidth="1"/>
    <col min="5" max="5" width="14.5703125" customWidth="1"/>
  </cols>
  <sheetData>
    <row r="1" spans="1:7" ht="18.75" x14ac:dyDescent="0.3">
      <c r="A1" s="52" t="s">
        <v>131</v>
      </c>
      <c r="B1" s="52"/>
      <c r="C1" s="52"/>
      <c r="D1" s="52"/>
      <c r="E1" s="52"/>
      <c r="F1" s="52"/>
      <c r="G1" s="52"/>
    </row>
    <row r="2" spans="1:7" ht="9" customHeight="1" x14ac:dyDescent="0.25"/>
    <row r="3" spans="1:7" ht="37.5" x14ac:dyDescent="0.3">
      <c r="A3" s="32"/>
      <c r="B3" s="32" t="s">
        <v>80</v>
      </c>
      <c r="C3" s="33" t="s">
        <v>79</v>
      </c>
      <c r="D3" s="32" t="s">
        <v>22</v>
      </c>
      <c r="E3" s="33" t="s">
        <v>81</v>
      </c>
    </row>
    <row r="4" spans="1:7" ht="18.75" x14ac:dyDescent="0.3">
      <c r="A4" s="34" t="s">
        <v>83</v>
      </c>
      <c r="B4" s="34">
        <v>3</v>
      </c>
      <c r="C4" s="34">
        <v>26</v>
      </c>
      <c r="D4" s="34">
        <f t="shared" ref="D4:D12" si="0">B4+C4</f>
        <v>29</v>
      </c>
      <c r="E4" s="35">
        <f>D4/D13*100</f>
        <v>25.217391304347824</v>
      </c>
    </row>
    <row r="5" spans="1:7" ht="18.75" x14ac:dyDescent="0.3">
      <c r="A5" s="34" t="s">
        <v>84</v>
      </c>
      <c r="B5" s="34">
        <v>7</v>
      </c>
      <c r="C5" s="34">
        <v>27</v>
      </c>
      <c r="D5" s="34">
        <f t="shared" si="0"/>
        <v>34</v>
      </c>
      <c r="E5" s="35">
        <f>D5/D13*100</f>
        <v>29.565217391304348</v>
      </c>
    </row>
    <row r="6" spans="1:7" ht="18.75" x14ac:dyDescent="0.3">
      <c r="A6" s="34" t="s">
        <v>85</v>
      </c>
      <c r="B6" s="34">
        <v>1</v>
      </c>
      <c r="C6" s="34">
        <v>4</v>
      </c>
      <c r="D6" s="34">
        <f t="shared" si="0"/>
        <v>5</v>
      </c>
      <c r="E6" s="35">
        <f>D6/D13*100</f>
        <v>4.3478260869565215</v>
      </c>
    </row>
    <row r="7" spans="1:7" ht="18.75" x14ac:dyDescent="0.3">
      <c r="A7" s="34" t="s">
        <v>86</v>
      </c>
      <c r="B7" s="34">
        <v>0</v>
      </c>
      <c r="C7" s="34">
        <v>0</v>
      </c>
      <c r="D7" s="34">
        <f t="shared" si="0"/>
        <v>0</v>
      </c>
      <c r="E7" s="35">
        <f>D7/D13*100</f>
        <v>0</v>
      </c>
    </row>
    <row r="8" spans="1:7" ht="18.75" x14ac:dyDescent="0.3">
      <c r="A8" s="34" t="s">
        <v>87</v>
      </c>
      <c r="B8" s="34">
        <v>6</v>
      </c>
      <c r="C8" s="34">
        <v>20</v>
      </c>
      <c r="D8" s="34">
        <f t="shared" si="0"/>
        <v>26</v>
      </c>
      <c r="E8" s="35">
        <f>D8/D13*100</f>
        <v>22.608695652173914</v>
      </c>
    </row>
    <row r="9" spans="1:7" ht="18.75" x14ac:dyDescent="0.3">
      <c r="A9" s="34" t="s">
        <v>88</v>
      </c>
      <c r="B9" s="34">
        <v>1</v>
      </c>
      <c r="C9" s="34">
        <v>4</v>
      </c>
      <c r="D9" s="34">
        <f t="shared" si="0"/>
        <v>5</v>
      </c>
      <c r="E9" s="35">
        <f>D9/D13*100</f>
        <v>4.3478260869565215</v>
      </c>
    </row>
    <row r="10" spans="1:7" ht="18.75" x14ac:dyDescent="0.3">
      <c r="A10" s="34" t="s">
        <v>89</v>
      </c>
      <c r="B10" s="34">
        <v>0</v>
      </c>
      <c r="C10" s="34">
        <v>1</v>
      </c>
      <c r="D10" s="34">
        <f t="shared" si="0"/>
        <v>1</v>
      </c>
      <c r="E10" s="35">
        <f>D10/D13*100</f>
        <v>0.86956521739130432</v>
      </c>
    </row>
    <row r="11" spans="1:7" ht="18.75" x14ac:dyDescent="0.3">
      <c r="A11" s="34" t="s">
        <v>90</v>
      </c>
      <c r="B11" s="34">
        <v>1</v>
      </c>
      <c r="C11" s="34">
        <v>7</v>
      </c>
      <c r="D11" s="34">
        <f t="shared" si="0"/>
        <v>8</v>
      </c>
      <c r="E11" s="35">
        <f>D11/D13*100</f>
        <v>6.9565217391304346</v>
      </c>
    </row>
    <row r="12" spans="1:7" ht="18.75" x14ac:dyDescent="0.3">
      <c r="A12" s="34" t="s">
        <v>91</v>
      </c>
      <c r="B12" s="34">
        <v>7</v>
      </c>
      <c r="C12" s="34">
        <v>0</v>
      </c>
      <c r="D12" s="34">
        <f t="shared" si="0"/>
        <v>7</v>
      </c>
      <c r="E12" s="35">
        <f>D12/D13*100</f>
        <v>6.0869565217391308</v>
      </c>
    </row>
    <row r="13" spans="1:7" ht="18.75" x14ac:dyDescent="0.3">
      <c r="A13" s="34" t="s">
        <v>78</v>
      </c>
      <c r="B13" s="34">
        <f>SUM(B4:B12)</f>
        <v>26</v>
      </c>
      <c r="C13" s="34">
        <f>SUM(C4:C12)</f>
        <v>89</v>
      </c>
      <c r="D13" s="34">
        <f>D4+D5+D6+D7+D8+D9+D10+D11+D12</f>
        <v>115</v>
      </c>
      <c r="E13" s="35">
        <f>SUM(E4:E12)</f>
        <v>99.999999999999986</v>
      </c>
    </row>
    <row r="14" spans="1:7" ht="9" customHeight="1" x14ac:dyDescent="0.3">
      <c r="A14" s="36"/>
      <c r="B14" s="36"/>
      <c r="C14" s="36"/>
      <c r="D14" s="36"/>
      <c r="E14" s="36"/>
    </row>
    <row r="15" spans="1:7" ht="18.75" x14ac:dyDescent="0.3">
      <c r="A15" s="28" t="s">
        <v>108</v>
      </c>
      <c r="B15" s="36"/>
      <c r="C15" s="36"/>
      <c r="D15" s="36"/>
      <c r="E15" s="36"/>
    </row>
    <row r="16" spans="1:7" ht="6" customHeight="1" x14ac:dyDescent="0.3">
      <c r="A16" s="36"/>
      <c r="B16" s="36"/>
      <c r="C16" s="36"/>
      <c r="D16" s="36"/>
      <c r="E16" s="36"/>
    </row>
    <row r="17" spans="1:7" ht="37.5" x14ac:dyDescent="0.3">
      <c r="A17" s="32" t="s">
        <v>82</v>
      </c>
      <c r="B17" s="32" t="s">
        <v>80</v>
      </c>
      <c r="C17" s="33" t="s">
        <v>79</v>
      </c>
      <c r="D17" s="34" t="s">
        <v>22</v>
      </c>
      <c r="E17" s="37" t="s">
        <v>81</v>
      </c>
    </row>
    <row r="18" spans="1:7" ht="18.75" x14ac:dyDescent="0.3">
      <c r="A18" s="34" t="s">
        <v>92</v>
      </c>
      <c r="B18" s="34">
        <v>18</v>
      </c>
      <c r="C18" s="34">
        <v>68</v>
      </c>
      <c r="D18" s="34">
        <f>B18+C18</f>
        <v>86</v>
      </c>
      <c r="E18" s="35">
        <f>D18/D21*100</f>
        <v>74.782608695652172</v>
      </c>
    </row>
    <row r="19" spans="1:7" ht="18.75" x14ac:dyDescent="0.3">
      <c r="A19" s="34" t="s">
        <v>93</v>
      </c>
      <c r="B19" s="34">
        <v>8</v>
      </c>
      <c r="C19" s="34">
        <v>19</v>
      </c>
      <c r="D19" s="34">
        <f>B19+C19</f>
        <v>27</v>
      </c>
      <c r="E19" s="35">
        <f>D19/D21*100</f>
        <v>23.478260869565219</v>
      </c>
    </row>
    <row r="20" spans="1:7" ht="18.75" x14ac:dyDescent="0.3">
      <c r="A20" s="38" t="s">
        <v>94</v>
      </c>
      <c r="B20" s="34">
        <v>0</v>
      </c>
      <c r="C20" s="34">
        <v>2</v>
      </c>
      <c r="D20" s="34">
        <f>B20+C20</f>
        <v>2</v>
      </c>
      <c r="E20" s="35">
        <f>D20/D21*100</f>
        <v>1.7391304347826086</v>
      </c>
    </row>
    <row r="21" spans="1:7" ht="18.75" x14ac:dyDescent="0.3">
      <c r="A21" s="38" t="s">
        <v>78</v>
      </c>
      <c r="B21" s="34">
        <f>SUM(B18:B20)</f>
        <v>26</v>
      </c>
      <c r="C21" s="34">
        <f>SUM(C18:C20)</f>
        <v>89</v>
      </c>
      <c r="D21" s="34">
        <f>D18+D19+D20</f>
        <v>115</v>
      </c>
      <c r="E21" s="35">
        <f>SUM(E18:E20)</f>
        <v>100</v>
      </c>
    </row>
    <row r="22" spans="1:7" ht="7.5" customHeight="1" x14ac:dyDescent="0.3">
      <c r="A22" s="36"/>
      <c r="B22" s="36"/>
      <c r="C22" s="36"/>
      <c r="D22" s="36"/>
      <c r="E22" s="36"/>
    </row>
    <row r="23" spans="1:7" ht="18.75" x14ac:dyDescent="0.3">
      <c r="A23" s="52" t="s">
        <v>109</v>
      </c>
      <c r="B23" s="52"/>
      <c r="C23" s="52"/>
      <c r="D23" s="52"/>
      <c r="E23" s="52"/>
      <c r="F23" s="52"/>
      <c r="G23" s="52"/>
    </row>
    <row r="24" spans="1:7" ht="7.5" customHeight="1" x14ac:dyDescent="0.3">
      <c r="A24" s="36"/>
      <c r="B24" s="36"/>
      <c r="C24" s="36"/>
      <c r="D24" s="36"/>
      <c r="E24" s="36"/>
    </row>
    <row r="25" spans="1:7" ht="37.5" x14ac:dyDescent="0.3">
      <c r="A25" s="32"/>
      <c r="B25" s="32" t="s">
        <v>80</v>
      </c>
      <c r="C25" s="33" t="s">
        <v>79</v>
      </c>
      <c r="D25" s="32" t="s">
        <v>22</v>
      </c>
      <c r="E25" s="37" t="s">
        <v>81</v>
      </c>
    </row>
    <row r="26" spans="1:7" ht="18.75" x14ac:dyDescent="0.3">
      <c r="A26" s="34" t="s">
        <v>97</v>
      </c>
      <c r="B26" s="34">
        <v>2</v>
      </c>
      <c r="C26" s="34">
        <v>2</v>
      </c>
      <c r="D26" s="34">
        <f t="shared" ref="D26:D32" si="1">B26+C26</f>
        <v>4</v>
      </c>
      <c r="E26" s="35">
        <f>D26/D33*100</f>
        <v>10.810810810810811</v>
      </c>
    </row>
    <row r="27" spans="1:7" ht="18.75" x14ac:dyDescent="0.3">
      <c r="A27" s="34" t="s">
        <v>95</v>
      </c>
      <c r="B27" s="34">
        <v>5</v>
      </c>
      <c r="C27" s="34">
        <v>1</v>
      </c>
      <c r="D27" s="34">
        <f t="shared" si="1"/>
        <v>6</v>
      </c>
      <c r="E27" s="35">
        <f>D27/D33*100</f>
        <v>16.216216216216218</v>
      </c>
    </row>
    <row r="28" spans="1:7" ht="18.75" x14ac:dyDescent="0.3">
      <c r="A28" s="34" t="s">
        <v>101</v>
      </c>
      <c r="B28" s="34">
        <v>6</v>
      </c>
      <c r="C28" s="34">
        <v>3</v>
      </c>
      <c r="D28" s="34">
        <f t="shared" si="1"/>
        <v>9</v>
      </c>
      <c r="E28" s="35">
        <f>D28/D33*100</f>
        <v>24.324324324324326</v>
      </c>
    </row>
    <row r="29" spans="1:7" ht="18.75" x14ac:dyDescent="0.3">
      <c r="A29" s="34" t="s">
        <v>96</v>
      </c>
      <c r="B29" s="34">
        <v>5</v>
      </c>
      <c r="C29" s="34">
        <v>4</v>
      </c>
      <c r="D29" s="34">
        <f t="shared" si="1"/>
        <v>9</v>
      </c>
      <c r="E29" s="35">
        <f>D29/D33*100</f>
        <v>24.324324324324326</v>
      </c>
    </row>
    <row r="30" spans="1:7" ht="18.75" x14ac:dyDescent="0.3">
      <c r="A30" s="34" t="s">
        <v>98</v>
      </c>
      <c r="B30" s="34">
        <v>3</v>
      </c>
      <c r="C30" s="34">
        <v>2</v>
      </c>
      <c r="D30" s="34">
        <f t="shared" si="1"/>
        <v>5</v>
      </c>
      <c r="E30" s="35">
        <f>D30/D33*100</f>
        <v>13.513513513513514</v>
      </c>
    </row>
    <row r="31" spans="1:7" ht="21" customHeight="1" x14ac:dyDescent="0.3">
      <c r="A31" s="37" t="s">
        <v>99</v>
      </c>
      <c r="B31" s="34">
        <v>1</v>
      </c>
      <c r="C31" s="34">
        <v>1</v>
      </c>
      <c r="D31" s="34">
        <f t="shared" si="1"/>
        <v>2</v>
      </c>
      <c r="E31" s="35">
        <f>D31/D33*100</f>
        <v>5.4054054054054053</v>
      </c>
    </row>
    <row r="32" spans="1:7" ht="18.75" x14ac:dyDescent="0.3">
      <c r="A32" s="34" t="s">
        <v>100</v>
      </c>
      <c r="B32" s="34">
        <v>1</v>
      </c>
      <c r="C32" s="34">
        <v>1</v>
      </c>
      <c r="D32" s="34">
        <f t="shared" si="1"/>
        <v>2</v>
      </c>
      <c r="E32" s="35">
        <f>D32/D33*100</f>
        <v>5.4054054054054053</v>
      </c>
    </row>
    <row r="33" spans="1:7" ht="18.75" x14ac:dyDescent="0.3">
      <c r="A33" s="34" t="s">
        <v>78</v>
      </c>
      <c r="B33" s="34">
        <f>SUM(B26:B32)</f>
        <v>23</v>
      </c>
      <c r="C33" s="34">
        <f>SUM(C26:C32)</f>
        <v>14</v>
      </c>
      <c r="D33" s="34">
        <f>D26+D27+D28+D29+D30+D31+D32</f>
        <v>37</v>
      </c>
      <c r="E33" s="35">
        <f>SUM(E26:E32)</f>
        <v>100</v>
      </c>
    </row>
    <row r="34" spans="1:7" ht="18.75" x14ac:dyDescent="0.3">
      <c r="A34" s="39"/>
      <c r="B34" s="39"/>
      <c r="C34" s="39"/>
      <c r="D34" s="39"/>
      <c r="E34" s="40"/>
    </row>
    <row r="35" spans="1:7" ht="26.25" customHeight="1" x14ac:dyDescent="0.3">
      <c r="A35" s="50" t="s">
        <v>107</v>
      </c>
      <c r="B35" s="51"/>
      <c r="C35" s="51"/>
      <c r="D35" s="51"/>
      <c r="E35" s="51"/>
      <c r="F35" s="51"/>
      <c r="G35" s="51"/>
    </row>
    <row r="37" spans="1:7" ht="63" x14ac:dyDescent="0.25">
      <c r="A37" s="29"/>
      <c r="B37" s="29" t="s">
        <v>80</v>
      </c>
      <c r="C37" s="25" t="s">
        <v>81</v>
      </c>
      <c r="D37" s="26" t="s">
        <v>106</v>
      </c>
      <c r="E37" s="25" t="s">
        <v>81</v>
      </c>
      <c r="F37" s="29" t="s">
        <v>22</v>
      </c>
      <c r="G37" s="26" t="s">
        <v>81</v>
      </c>
    </row>
    <row r="38" spans="1:7" ht="15.75" x14ac:dyDescent="0.25">
      <c r="A38" s="25" t="s">
        <v>102</v>
      </c>
      <c r="B38" s="8">
        <v>2</v>
      </c>
      <c r="C38" s="27">
        <f>B38/B43*100</f>
        <v>11.76470588235294</v>
      </c>
      <c r="D38" s="8">
        <v>12</v>
      </c>
      <c r="E38" s="27">
        <f>D38/D43*100</f>
        <v>32.432432432432435</v>
      </c>
      <c r="F38" s="8">
        <f>B38+D38</f>
        <v>14</v>
      </c>
      <c r="G38" s="27">
        <f>F38/F43*100</f>
        <v>25.925925925925924</v>
      </c>
    </row>
    <row r="39" spans="1:7" ht="15.75" x14ac:dyDescent="0.25">
      <c r="A39" s="8" t="s">
        <v>105</v>
      </c>
      <c r="B39" s="8">
        <v>13</v>
      </c>
      <c r="C39" s="27">
        <f>B39/B43*100</f>
        <v>76.470588235294116</v>
      </c>
      <c r="D39" s="8">
        <v>3</v>
      </c>
      <c r="E39" s="27">
        <f>D39/D43*100</f>
        <v>8.1081081081081088</v>
      </c>
      <c r="F39" s="8">
        <f>B39+D39</f>
        <v>16</v>
      </c>
      <c r="G39" s="27">
        <f>F39/F43*100</f>
        <v>29.629629629629626</v>
      </c>
    </row>
    <row r="40" spans="1:7" ht="15.75" x14ac:dyDescent="0.25">
      <c r="A40" s="25" t="s">
        <v>91</v>
      </c>
      <c r="B40" s="8">
        <v>2</v>
      </c>
      <c r="C40" s="27">
        <f>B40/B43*100</f>
        <v>11.76470588235294</v>
      </c>
      <c r="D40" s="8">
        <v>21</v>
      </c>
      <c r="E40" s="27">
        <f>D40/D43*100</f>
        <v>56.756756756756758</v>
      </c>
      <c r="F40" s="8">
        <f>B40+D40</f>
        <v>23</v>
      </c>
      <c r="G40" s="27">
        <f>F40/F43*100</f>
        <v>42.592592592592595</v>
      </c>
    </row>
    <row r="41" spans="1:7" ht="15.75" x14ac:dyDescent="0.25">
      <c r="A41" s="8" t="s">
        <v>103</v>
      </c>
      <c r="B41" s="8">
        <v>0</v>
      </c>
      <c r="C41" s="8">
        <f>B41/B43*100</f>
        <v>0</v>
      </c>
      <c r="D41" s="8">
        <v>1</v>
      </c>
      <c r="E41" s="27">
        <f>D41/D43*100</f>
        <v>2.7027027027027026</v>
      </c>
      <c r="F41" s="8">
        <f>B41+D41</f>
        <v>1</v>
      </c>
      <c r="G41" s="27">
        <f>F41/F43*100</f>
        <v>1.8518518518518516</v>
      </c>
    </row>
    <row r="42" spans="1:7" ht="15.75" x14ac:dyDescent="0.25">
      <c r="A42" s="30" t="s">
        <v>104</v>
      </c>
      <c r="B42" s="8">
        <v>0</v>
      </c>
      <c r="C42" s="8">
        <f>B42/B43*100</f>
        <v>0</v>
      </c>
      <c r="D42" s="8">
        <v>0</v>
      </c>
      <c r="E42" s="27">
        <f>D42/D43*100</f>
        <v>0</v>
      </c>
      <c r="F42" s="8">
        <f>B42+D42</f>
        <v>0</v>
      </c>
      <c r="G42" s="8">
        <f>F42/F43*100</f>
        <v>0</v>
      </c>
    </row>
    <row r="43" spans="1:7" ht="15.75" x14ac:dyDescent="0.25">
      <c r="A43" s="8" t="s">
        <v>78</v>
      </c>
      <c r="B43" s="8">
        <f>SUM(B38:B42)</f>
        <v>17</v>
      </c>
      <c r="C43" s="27">
        <f>SUM(C38:C42)</f>
        <v>100</v>
      </c>
      <c r="D43" s="8">
        <f>SUM(D38:D42)</f>
        <v>37</v>
      </c>
      <c r="E43" s="27">
        <f>SUM(E38:E42)</f>
        <v>100.00000000000001</v>
      </c>
      <c r="F43" s="8">
        <f>F38+F39+F40+F41+F42</f>
        <v>54</v>
      </c>
      <c r="G43" s="27">
        <f>SUM(G38:G42)</f>
        <v>100</v>
      </c>
    </row>
  </sheetData>
  <mergeCells count="3">
    <mergeCell ref="A35:G35"/>
    <mergeCell ref="A23:G23"/>
    <mergeCell ref="A1:G1"/>
  </mergeCells>
  <pageMargins left="0.70866141732283472" right="0.70866141732283472" top="0.74803149606299213" bottom="0.74803149606299213" header="0.31496062992125984" footer="0.31496062992125984"/>
  <pageSetup paperSize="9" scale="90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tabSelected="1" zoomScaleNormal="100" workbookViewId="0">
      <selection activeCell="A21" sqref="A21:I21"/>
    </sheetView>
  </sheetViews>
  <sheetFormatPr defaultRowHeight="15" x14ac:dyDescent="0.25"/>
  <cols>
    <col min="1" max="1" width="19.28515625" customWidth="1"/>
    <col min="2" max="2" width="13.140625" customWidth="1"/>
  </cols>
  <sheetData>
    <row r="1" spans="1:9" ht="18.75" x14ac:dyDescent="0.3">
      <c r="A1" s="28" t="s">
        <v>110</v>
      </c>
    </row>
    <row r="3" spans="1:9" ht="15" customHeight="1" x14ac:dyDescent="0.25">
      <c r="A3" s="56" t="s">
        <v>111</v>
      </c>
      <c r="B3" s="58" t="s">
        <v>130</v>
      </c>
      <c r="C3" s="59"/>
      <c r="D3" s="59"/>
      <c r="E3" s="59"/>
      <c r="F3" s="60"/>
      <c r="G3" s="61" t="s">
        <v>22</v>
      </c>
      <c r="H3" s="56" t="s">
        <v>136</v>
      </c>
      <c r="I3" s="56" t="s">
        <v>135</v>
      </c>
    </row>
    <row r="4" spans="1:9" ht="63" x14ac:dyDescent="0.25">
      <c r="A4" s="57"/>
      <c r="B4" s="62" t="s">
        <v>112</v>
      </c>
      <c r="C4" s="62" t="s">
        <v>134</v>
      </c>
      <c r="D4" s="62" t="s">
        <v>113</v>
      </c>
      <c r="E4" s="62" t="s">
        <v>114</v>
      </c>
      <c r="F4" s="62" t="s">
        <v>115</v>
      </c>
      <c r="G4" s="63"/>
      <c r="H4" s="55"/>
      <c r="I4" s="55"/>
    </row>
    <row r="5" spans="1:9" ht="15.75" x14ac:dyDescent="0.25">
      <c r="A5" s="8" t="s">
        <v>116</v>
      </c>
      <c r="B5" s="8">
        <v>11</v>
      </c>
      <c r="C5" s="8">
        <v>4</v>
      </c>
      <c r="D5" s="8">
        <v>4</v>
      </c>
      <c r="E5" s="8">
        <v>0</v>
      </c>
      <c r="F5" s="8">
        <v>6</v>
      </c>
      <c r="G5" s="8">
        <f t="shared" ref="G5:G19" si="0">B5+C5+D5+E5+F5</f>
        <v>25</v>
      </c>
      <c r="H5" s="27">
        <v>31.959</v>
      </c>
      <c r="I5" s="27">
        <f t="shared" ref="I5:I19" si="1">G5/H5</f>
        <v>0.78225226070903342</v>
      </c>
    </row>
    <row r="6" spans="1:9" ht="15.75" x14ac:dyDescent="0.25">
      <c r="A6" s="8" t="s">
        <v>117</v>
      </c>
      <c r="B6" s="8">
        <v>0</v>
      </c>
      <c r="C6" s="8">
        <v>0</v>
      </c>
      <c r="D6" s="8">
        <v>1</v>
      </c>
      <c r="E6" s="8">
        <v>0</v>
      </c>
      <c r="F6" s="8">
        <v>0</v>
      </c>
      <c r="G6" s="8">
        <f t="shared" si="0"/>
        <v>1</v>
      </c>
      <c r="H6" s="27">
        <v>3.9620000000000002</v>
      </c>
      <c r="I6" s="27">
        <f t="shared" si="1"/>
        <v>0.25239777889954568</v>
      </c>
    </row>
    <row r="7" spans="1:9" ht="15.75" x14ac:dyDescent="0.25">
      <c r="A7" s="8" t="s">
        <v>118</v>
      </c>
      <c r="B7" s="8">
        <v>0</v>
      </c>
      <c r="C7" s="8">
        <v>0</v>
      </c>
      <c r="D7" s="8">
        <v>0</v>
      </c>
      <c r="E7" s="8">
        <v>0</v>
      </c>
      <c r="F7" s="8">
        <v>2</v>
      </c>
      <c r="G7" s="8">
        <f t="shared" si="0"/>
        <v>2</v>
      </c>
      <c r="H7" s="27">
        <v>1.65</v>
      </c>
      <c r="I7" s="27">
        <f t="shared" si="1"/>
        <v>1.2121212121212122</v>
      </c>
    </row>
    <row r="8" spans="1:9" ht="15.75" x14ac:dyDescent="0.25">
      <c r="A8" s="8" t="s">
        <v>119</v>
      </c>
      <c r="B8" s="8">
        <v>0</v>
      </c>
      <c r="C8" s="8">
        <v>0</v>
      </c>
      <c r="D8" s="8">
        <v>0</v>
      </c>
      <c r="E8" s="8">
        <v>0</v>
      </c>
      <c r="F8" s="8">
        <v>0</v>
      </c>
      <c r="G8" s="8">
        <f t="shared" si="0"/>
        <v>0</v>
      </c>
      <c r="H8" s="27">
        <v>0.753</v>
      </c>
      <c r="I8" s="27">
        <f t="shared" si="1"/>
        <v>0</v>
      </c>
    </row>
    <row r="9" spans="1:9" ht="15.75" x14ac:dyDescent="0.25">
      <c r="A9" s="8" t="s">
        <v>120</v>
      </c>
      <c r="B9" s="8">
        <v>3</v>
      </c>
      <c r="C9" s="8">
        <v>0</v>
      </c>
      <c r="D9" s="8">
        <v>0</v>
      </c>
      <c r="E9" s="8">
        <v>0</v>
      </c>
      <c r="F9" s="8">
        <v>0</v>
      </c>
      <c r="G9" s="8">
        <f t="shared" si="0"/>
        <v>3</v>
      </c>
      <c r="H9" s="27">
        <v>3.202</v>
      </c>
      <c r="I9" s="27">
        <f t="shared" si="1"/>
        <v>0.93691442848219864</v>
      </c>
    </row>
    <row r="10" spans="1:9" ht="15.75" x14ac:dyDescent="0.25">
      <c r="A10" s="8" t="s">
        <v>121</v>
      </c>
      <c r="B10" s="8">
        <v>2</v>
      </c>
      <c r="C10" s="8">
        <v>0</v>
      </c>
      <c r="D10" s="8">
        <v>0</v>
      </c>
      <c r="E10" s="8">
        <v>0</v>
      </c>
      <c r="F10" s="8">
        <v>2</v>
      </c>
      <c r="G10" s="8">
        <f t="shared" si="0"/>
        <v>4</v>
      </c>
      <c r="H10" s="27">
        <v>3.0270000000000001</v>
      </c>
      <c r="I10" s="27">
        <f t="shared" si="1"/>
        <v>1.3214403700033035</v>
      </c>
    </row>
    <row r="11" spans="1:9" ht="15.75" x14ac:dyDescent="0.25">
      <c r="A11" s="8" t="s">
        <v>122</v>
      </c>
      <c r="B11" s="8">
        <v>0</v>
      </c>
      <c r="C11" s="8">
        <v>0</v>
      </c>
      <c r="D11" s="8">
        <v>0</v>
      </c>
      <c r="E11" s="8">
        <v>0</v>
      </c>
      <c r="F11" s="8">
        <v>0</v>
      </c>
      <c r="G11" s="8">
        <f t="shared" si="0"/>
        <v>0</v>
      </c>
      <c r="H11" s="8">
        <v>1.3</v>
      </c>
      <c r="I11" s="27">
        <f t="shared" si="1"/>
        <v>0</v>
      </c>
    </row>
    <row r="12" spans="1:9" ht="15.75" x14ac:dyDescent="0.25">
      <c r="A12" s="8" t="s">
        <v>123</v>
      </c>
      <c r="B12" s="8">
        <v>0</v>
      </c>
      <c r="C12" s="8">
        <v>0</v>
      </c>
      <c r="D12" s="8">
        <v>0</v>
      </c>
      <c r="E12" s="8">
        <v>0</v>
      </c>
      <c r="F12" s="8">
        <v>0</v>
      </c>
      <c r="G12" s="8">
        <f t="shared" si="0"/>
        <v>0</v>
      </c>
      <c r="H12" s="27">
        <v>1.92</v>
      </c>
      <c r="I12" s="27">
        <f t="shared" si="1"/>
        <v>0</v>
      </c>
    </row>
    <row r="13" spans="1:9" ht="15.75" x14ac:dyDescent="0.25">
      <c r="A13" s="8" t="s">
        <v>124</v>
      </c>
      <c r="B13" s="8">
        <v>2</v>
      </c>
      <c r="C13" s="8">
        <v>0</v>
      </c>
      <c r="D13" s="8">
        <v>0</v>
      </c>
      <c r="E13" s="8">
        <v>0</v>
      </c>
      <c r="F13" s="8">
        <v>0</v>
      </c>
      <c r="G13" s="8">
        <f t="shared" si="0"/>
        <v>2</v>
      </c>
      <c r="H13" s="27">
        <v>1.2410000000000001</v>
      </c>
      <c r="I13" s="27">
        <f t="shared" si="1"/>
        <v>1.6116035455277999</v>
      </c>
    </row>
    <row r="14" spans="1:9" ht="15.75" x14ac:dyDescent="0.25">
      <c r="A14" s="8" t="s">
        <v>125</v>
      </c>
      <c r="B14" s="8">
        <v>0</v>
      </c>
      <c r="C14" s="8">
        <v>0</v>
      </c>
      <c r="D14" s="8">
        <v>0</v>
      </c>
      <c r="E14" s="8">
        <v>0</v>
      </c>
      <c r="F14" s="8">
        <v>0</v>
      </c>
      <c r="G14" s="8">
        <f t="shared" si="0"/>
        <v>0</v>
      </c>
      <c r="H14" s="27">
        <v>4.359</v>
      </c>
      <c r="I14" s="27">
        <f t="shared" si="1"/>
        <v>0</v>
      </c>
    </row>
    <row r="15" spans="1:9" ht="15.75" x14ac:dyDescent="0.25">
      <c r="A15" s="8" t="s">
        <v>126</v>
      </c>
      <c r="B15" s="8">
        <v>2</v>
      </c>
      <c r="C15" s="8">
        <v>0</v>
      </c>
      <c r="D15" s="8">
        <v>0</v>
      </c>
      <c r="E15" s="8">
        <v>0</v>
      </c>
      <c r="F15" s="8">
        <v>0</v>
      </c>
      <c r="G15" s="8">
        <f t="shared" si="0"/>
        <v>2</v>
      </c>
      <c r="H15" s="27">
        <v>2.3780000000000001</v>
      </c>
      <c r="I15" s="27">
        <f t="shared" si="1"/>
        <v>0.84104289318755254</v>
      </c>
    </row>
    <row r="16" spans="1:9" ht="15.75" x14ac:dyDescent="0.25">
      <c r="A16" s="8" t="s">
        <v>127</v>
      </c>
      <c r="B16" s="8">
        <v>0</v>
      </c>
      <c r="C16" s="8">
        <v>0</v>
      </c>
      <c r="D16" s="8">
        <v>0</v>
      </c>
      <c r="E16" s="8">
        <v>0</v>
      </c>
      <c r="F16" s="8">
        <v>0</v>
      </c>
      <c r="G16" s="8">
        <f t="shared" si="0"/>
        <v>0</v>
      </c>
      <c r="H16" s="27">
        <v>1.7729999999999999</v>
      </c>
      <c r="I16" s="27">
        <f t="shared" si="1"/>
        <v>0</v>
      </c>
    </row>
    <row r="17" spans="1:9" ht="15.75" x14ac:dyDescent="0.25">
      <c r="A17" s="8" t="s">
        <v>128</v>
      </c>
      <c r="B17" s="8">
        <v>0</v>
      </c>
      <c r="C17" s="8">
        <v>0</v>
      </c>
      <c r="D17" s="8">
        <v>0</v>
      </c>
      <c r="E17" s="8">
        <v>0</v>
      </c>
      <c r="F17" s="8">
        <v>0</v>
      </c>
      <c r="G17" s="8">
        <f t="shared" si="0"/>
        <v>0</v>
      </c>
      <c r="H17" s="27">
        <v>1.454</v>
      </c>
      <c r="I17" s="27">
        <f t="shared" si="1"/>
        <v>0</v>
      </c>
    </row>
    <row r="18" spans="1:9" ht="15.75" x14ac:dyDescent="0.25">
      <c r="A18" s="8" t="s">
        <v>129</v>
      </c>
      <c r="B18" s="8">
        <v>0</v>
      </c>
      <c r="C18" s="8">
        <v>0</v>
      </c>
      <c r="D18" s="8">
        <v>0</v>
      </c>
      <c r="E18" s="8">
        <v>0</v>
      </c>
      <c r="F18" s="8">
        <v>0</v>
      </c>
      <c r="G18" s="8">
        <f t="shared" si="0"/>
        <v>0</v>
      </c>
      <c r="H18" s="27">
        <v>1.206</v>
      </c>
      <c r="I18" s="27">
        <f t="shared" si="1"/>
        <v>0</v>
      </c>
    </row>
    <row r="19" spans="1:9" ht="15.75" x14ac:dyDescent="0.25">
      <c r="A19" s="8" t="s">
        <v>78</v>
      </c>
      <c r="B19" s="8">
        <f>SUM(B5:B18)</f>
        <v>20</v>
      </c>
      <c r="C19" s="8">
        <f>SUM(C5:C18)</f>
        <v>4</v>
      </c>
      <c r="D19" s="8">
        <f>SUM(D5:D18)</f>
        <v>5</v>
      </c>
      <c r="E19" s="8">
        <f>SUM(E5:E18)</f>
        <v>0</v>
      </c>
      <c r="F19" s="8">
        <f>SUM(F5:F18)</f>
        <v>10</v>
      </c>
      <c r="G19" s="8">
        <f t="shared" si="0"/>
        <v>39</v>
      </c>
      <c r="H19" s="27">
        <f>SUM(H5:H18)</f>
        <v>60.184000000000005</v>
      </c>
      <c r="I19" s="27">
        <f t="shared" si="1"/>
        <v>0.64801276086667547</v>
      </c>
    </row>
    <row r="20" spans="1:9" ht="51" customHeight="1" x14ac:dyDescent="0.25"/>
    <row r="21" spans="1:9" s="41" customFormat="1" ht="93.75" customHeight="1" x14ac:dyDescent="0.3">
      <c r="A21" s="53" t="s">
        <v>133</v>
      </c>
      <c r="B21" s="54"/>
      <c r="C21" s="54"/>
      <c r="D21" s="54"/>
      <c r="E21" s="54"/>
      <c r="F21" s="54"/>
      <c r="G21" s="54"/>
      <c r="H21" s="54"/>
      <c r="I21" s="54"/>
    </row>
  </sheetData>
  <mergeCells count="6">
    <mergeCell ref="A21:I21"/>
    <mergeCell ref="G3:G4"/>
    <mergeCell ref="H3:H4"/>
    <mergeCell ref="I3:I4"/>
    <mergeCell ref="B3:F3"/>
    <mergeCell ref="A3:A4"/>
  </mergeCells>
  <pageMargins left="0.70866141732283472" right="0.70866141732283472" top="0.74803149606299213" bottom="0.74803149606299213" header="0.31496062992125984" footer="0.31496062992125984"/>
  <pageSetup paperSize="9" scale="9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Лист1</vt:lpstr>
      <vt:lpstr>Лист2</vt:lpstr>
      <vt:lpstr>Лист3</vt:lpstr>
      <vt:lpstr>Лист5</vt:lpstr>
      <vt:lpstr>Лист2!Область_печати</vt:lpstr>
      <vt:lpstr>Лист3!Область_печати</vt:lpstr>
      <vt:lpstr>Лист5!Область_печати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Белозорева</dc:creator>
  <cp:lastModifiedBy>Белозорева</cp:lastModifiedBy>
  <cp:lastPrinted>2014-08-07T09:44:20Z</cp:lastPrinted>
  <dcterms:created xsi:type="dcterms:W3CDTF">2014-08-01T07:44:30Z</dcterms:created>
  <dcterms:modified xsi:type="dcterms:W3CDTF">2014-10-31T10:56:34Z</dcterms:modified>
</cp:coreProperties>
</file>