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4.02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1" i="2" l="1"/>
  <c r="Q56" i="2"/>
  <c r="Q53" i="2"/>
  <c r="Q39" i="2"/>
  <c r="Q36" i="2"/>
  <c r="Q33" i="2"/>
  <c r="Q23" i="2" s="1"/>
  <c r="Q7" i="2" s="1"/>
  <c r="Q31" i="2"/>
  <c r="Q15" i="2"/>
  <c r="Q64" i="2" l="1"/>
  <c r="N8" i="2" l="1"/>
  <c r="T55" i="2" l="1"/>
  <c r="T54" i="2"/>
  <c r="R53" i="2"/>
  <c r="M53" i="2" l="1"/>
  <c r="S53" i="2" l="1"/>
  <c r="X10" i="2" l="1"/>
  <c r="W10" i="2"/>
  <c r="T10" i="2"/>
  <c r="N54" i="2"/>
  <c r="Y54" i="2" s="1"/>
  <c r="N55" i="2"/>
  <c r="L55" i="2"/>
  <c r="L54" i="2"/>
  <c r="L53" i="2"/>
  <c r="K53" i="2"/>
  <c r="J53" i="2"/>
  <c r="Y62" i="2"/>
  <c r="Y55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Z30" i="2"/>
  <c r="Y30" i="2"/>
  <c r="Z29" i="2"/>
  <c r="Y29" i="2"/>
  <c r="Z28" i="2"/>
  <c r="Y28" i="2"/>
  <c r="Z26" i="2"/>
  <c r="Y26" i="2"/>
  <c r="Z25" i="2"/>
  <c r="Y25" i="2"/>
  <c r="Z20" i="2"/>
  <c r="Y20" i="2"/>
  <c r="Z19" i="2"/>
  <c r="Y19" i="2"/>
  <c r="Z18" i="2"/>
  <c r="Y18" i="2"/>
  <c r="Z17" i="2"/>
  <c r="Y17" i="2"/>
  <c r="U63" i="2"/>
  <c r="U62" i="2"/>
  <c r="U61" i="2"/>
  <c r="V60" i="2"/>
  <c r="U60" i="2"/>
  <c r="V59" i="2"/>
  <c r="U59" i="2"/>
  <c r="V58" i="2"/>
  <c r="U58" i="2"/>
  <c r="V57" i="2"/>
  <c r="U57" i="2"/>
  <c r="V55" i="2"/>
  <c r="U55" i="2"/>
  <c r="U54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U40" i="2"/>
  <c r="U38" i="2"/>
  <c r="V37" i="2"/>
  <c r="U37" i="2"/>
  <c r="V35" i="2"/>
  <c r="U35" i="2"/>
  <c r="U34" i="2"/>
  <c r="V32" i="2"/>
  <c r="U32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N10" i="2"/>
  <c r="Y10" i="2" s="1"/>
  <c r="L10" i="2"/>
  <c r="O53" i="2"/>
  <c r="V53" i="2" s="1"/>
  <c r="N63" i="2"/>
  <c r="N61" i="2"/>
  <c r="N60" i="2"/>
  <c r="Y60" i="2" s="1"/>
  <c r="N59" i="2"/>
  <c r="Z59" i="2" s="1"/>
  <c r="N58" i="2"/>
  <c r="Y58" i="2" s="1"/>
  <c r="N57" i="2"/>
  <c r="Z57" i="2" s="1"/>
  <c r="N52" i="2"/>
  <c r="N42" i="2"/>
  <c r="Z42" i="2" s="1"/>
  <c r="N41" i="2"/>
  <c r="Z41" i="2" s="1"/>
  <c r="N40" i="2"/>
  <c r="Y40" i="2" s="1"/>
  <c r="N38" i="2"/>
  <c r="N37" i="2"/>
  <c r="Z37" i="2" s="1"/>
  <c r="N35" i="2"/>
  <c r="Z35" i="2" s="1"/>
  <c r="N34" i="2"/>
  <c r="N27" i="2"/>
  <c r="Z27" i="2" s="1"/>
  <c r="N24" i="2"/>
  <c r="Y24" i="2" s="1"/>
  <c r="N22" i="2"/>
  <c r="Z22" i="2" s="1"/>
  <c r="N21" i="2"/>
  <c r="Z21" i="2" s="1"/>
  <c r="N16" i="2"/>
  <c r="Z16" i="2" s="1"/>
  <c r="N11" i="2"/>
  <c r="Y11" i="2" s="1"/>
  <c r="N12" i="2"/>
  <c r="Z12" i="2" s="1"/>
  <c r="N13" i="2"/>
  <c r="N14" i="2"/>
  <c r="Z14" i="2" s="1"/>
  <c r="N9" i="2"/>
  <c r="Z9" i="2" s="1"/>
  <c r="L8" i="2"/>
  <c r="Z8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8" i="2"/>
  <c r="W38" i="2"/>
  <c r="X37" i="2"/>
  <c r="W37" i="2"/>
  <c r="X35" i="2"/>
  <c r="W35" i="2"/>
  <c r="X34" i="2"/>
  <c r="W34" i="2"/>
  <c r="X32" i="2"/>
  <c r="W32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4" i="2"/>
  <c r="W14" i="2"/>
  <c r="X13" i="2"/>
  <c r="W13" i="2"/>
  <c r="X12" i="2"/>
  <c r="W12" i="2"/>
  <c r="X11" i="2"/>
  <c r="W11" i="2"/>
  <c r="X9" i="2"/>
  <c r="W9" i="2"/>
  <c r="X8" i="2"/>
  <c r="W8" i="2"/>
  <c r="U53" i="2" l="1"/>
  <c r="Y9" i="2"/>
  <c r="Y63" i="2"/>
  <c r="Z63" i="2"/>
  <c r="Y61" i="2"/>
  <c r="Y52" i="2"/>
  <c r="Z52" i="2"/>
  <c r="Y38" i="2"/>
  <c r="Z38" i="2"/>
  <c r="Y34" i="2"/>
  <c r="Z34" i="2"/>
  <c r="Y27" i="2"/>
  <c r="Y13" i="2"/>
  <c r="Z13" i="2"/>
  <c r="Z60" i="2"/>
  <c r="Z24" i="2"/>
  <c r="Y21" i="2"/>
  <c r="Y16" i="2"/>
  <c r="Y12" i="2"/>
  <c r="Y59" i="2"/>
  <c r="Y57" i="2"/>
  <c r="Z54" i="2"/>
  <c r="AA54" i="2"/>
  <c r="N53" i="2"/>
  <c r="Y53" i="2" s="1"/>
  <c r="Y42" i="2"/>
  <c r="Y41" i="2"/>
  <c r="Y37" i="2"/>
  <c r="Y35" i="2"/>
  <c r="Y22" i="2"/>
  <c r="Y14" i="2"/>
  <c r="Z11" i="2"/>
  <c r="Y8" i="2"/>
  <c r="N56" i="2"/>
  <c r="N39" i="2"/>
  <c r="N36" i="2"/>
  <c r="N33" i="2"/>
  <c r="N32" i="2"/>
  <c r="N15" i="2"/>
  <c r="N31" i="2" l="1"/>
  <c r="N23" i="2" s="1"/>
  <c r="N7" i="2" s="1"/>
  <c r="Y32" i="2"/>
  <c r="Z53" i="2"/>
  <c r="N64" i="2" l="1"/>
  <c r="S56" i="2" l="1"/>
  <c r="S39" i="2"/>
  <c r="S36" i="2"/>
  <c r="S33" i="2"/>
  <c r="Z33" i="2" s="1"/>
  <c r="S31" i="2"/>
  <c r="S15" i="2"/>
  <c r="Z56" i="2" l="1"/>
  <c r="Y56" i="2"/>
  <c r="Y39" i="2"/>
  <c r="Z39" i="2"/>
  <c r="Z36" i="2"/>
  <c r="Y36" i="2"/>
  <c r="Y33" i="2"/>
  <c r="Y31" i="2"/>
  <c r="Z15" i="2"/>
  <c r="Y15" i="2"/>
  <c r="S23" i="2"/>
  <c r="S7" i="2" s="1"/>
  <c r="Z23" i="2" l="1"/>
  <c r="Y23" i="2"/>
  <c r="M56" i="2"/>
  <c r="M39" i="2"/>
  <c r="M36" i="2"/>
  <c r="M33" i="2"/>
  <c r="M31" i="2"/>
  <c r="M15" i="2"/>
  <c r="S64" i="2" l="1"/>
  <c r="M23" i="2"/>
  <c r="M7" i="2" s="1"/>
  <c r="M64" i="2" l="1"/>
  <c r="Y64" i="2"/>
  <c r="Z64" i="2"/>
  <c r="T53" i="2"/>
  <c r="Z7" i="2" l="1"/>
  <c r="R56" i="2"/>
  <c r="R33" i="2" l="1"/>
  <c r="R39" i="2" l="1"/>
  <c r="P39" i="2" l="1"/>
  <c r="X39" i="2" l="1"/>
  <c r="W39" i="2"/>
  <c r="AA17" i="2"/>
  <c r="AA18" i="2"/>
  <c r="AA19" i="2"/>
  <c r="AA20" i="2"/>
  <c r="AA25" i="2"/>
  <c r="AA26" i="2"/>
  <c r="AA28" i="2"/>
  <c r="AA29" i="2"/>
  <c r="AA30" i="2"/>
  <c r="R36" i="2" l="1"/>
  <c r="P56" i="2" l="1"/>
  <c r="P36" i="2"/>
  <c r="P33" i="2"/>
  <c r="P31" i="2"/>
  <c r="P15" i="2"/>
  <c r="W31" i="2" l="1"/>
  <c r="X31" i="2"/>
  <c r="X33" i="2"/>
  <c r="W33" i="2"/>
  <c r="X36" i="2"/>
  <c r="W36" i="2"/>
  <c r="X15" i="2"/>
  <c r="W15" i="2"/>
  <c r="X56" i="2"/>
  <c r="W56" i="2"/>
  <c r="P23" i="2"/>
  <c r="P7" i="2" s="1"/>
  <c r="W23" i="2" l="1"/>
  <c r="X23" i="2"/>
  <c r="T52" i="2"/>
  <c r="P64" i="2" l="1"/>
  <c r="X7" i="2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1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3" i="2"/>
  <c r="L12" i="2"/>
  <c r="L11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7" i="2" l="1"/>
  <c r="J23" i="2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U56" i="2"/>
  <c r="V56" i="2"/>
  <c r="O15" i="2"/>
  <c r="K15" i="2"/>
  <c r="O31" i="2"/>
  <c r="K31" i="2"/>
  <c r="O36" i="2"/>
  <c r="K36" i="2"/>
  <c r="O7" i="2" l="1"/>
  <c r="U15" i="2"/>
  <c r="V15" i="2"/>
  <c r="U36" i="2"/>
  <c r="V36" i="2"/>
  <c r="O23" i="2"/>
  <c r="V31" i="2"/>
  <c r="U31" i="2"/>
  <c r="O64" i="2"/>
  <c r="K23" i="2"/>
  <c r="K7" i="2" s="1"/>
  <c r="U7" i="2" l="1"/>
  <c r="V7" i="2"/>
  <c r="V23" i="2"/>
  <c r="U23" i="2"/>
  <c r="U64" i="2"/>
  <c r="V64" i="2"/>
  <c r="K64" i="2"/>
  <c r="Y7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<sst xmlns="http://schemas.openxmlformats.org/spreadsheetml/2006/main" count="140" uniqueCount="90">
  <si>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</si>
  <si>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</si>
  <si>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</si>
  <si>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</si>
  <si>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</si>
  <si>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</si>
  <si>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</si>
  <si>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</si>
  <si>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</si>
  <si>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</si>
  <si>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</si>
  <si>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</si>
  <si>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</si>
  <si>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</si>
  <si>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</si>
  <si>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</si>
  <si>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</si>
  <si>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</si>
  <si>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</si>
  <si>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</si>
  <si>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</si>
  <si>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</si>
  <si>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</si>
  <si>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</si>
  <si>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</si>
  <si>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</si>
  <si>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</si>
  <si>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</si>
  <si>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</si>
  <si>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</si>
  <si>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</si>
  <si>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</si>
  <si>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</si>
  <si>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</si>
  <si>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</si>
  <si>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</si>
  <si>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</si>
  <si>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</si>
  <si>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</si>
  <si>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</si>
  <si>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</si>
  <si>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</si>
  <si>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</si>
  <si>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</si>
  <si>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</si>
  <si>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</si>
  <si>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</si>
  <si>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</si>
  <si>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</si>
  <si>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</si>
  <si>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</si>
  <si>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</si>
  <si>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</si>
  <si>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</si>
  <si>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</si>
  <si>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</si>
  <si>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</si>
  <si>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</si>
  <si>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</si>
  <si>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</si>
  <si>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</si>
  <si>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</si>
  <si>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</si>
  <si>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</si>
  <si>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</si>
  <si>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</si>
  <si>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</si>
  <si>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</si>
  <si>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</si>
  <si>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</si>
  <si>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</si>
  <si>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</si>
  <si>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</si>
  <si>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</si>
  <si>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</si>
  <si>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</si>
  <si>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1 месяц 2021 года</t>
  </si>
  <si>
    <t>откл.+- от плана за 1 месяц 2021 года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</si>
  <si>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</si>
  <si>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</si>
  <si>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</si>
  <si>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</si>
  <si>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Исполнено по 04.02.2020 год</t>
  </si>
  <si>
    <t>Исполнено по 04.02.2020 год (в сопоставимых условиях 2021 года)</t>
  </si>
  <si>
    <t>с 22.01.2021 по 28.01.2021 (неделя) П</t>
  </si>
  <si>
    <t>Исполнение с 01.01.2021 по 04.02.2021</t>
  </si>
  <si>
    <t>с 29.01.2021 по 04.02.2021 (неделя) Т</t>
  </si>
  <si>
    <t>Информация об исполнении бюджета Благодарненского городского округа Ставропольского края по доходам по состоянию на 04 февраля 2021 года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</si>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</sst>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6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59" activePane="bottomRight" state="frozen"/>
      <selection pane="topRight" activeCell="J1" sqref="J1"/>
      <selection pane="bottomLeft" activeCell="A7" sqref="A7"/>
      <selection pane="bottomRight" activeCell="A66" sqref="A6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14062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19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8" t="s">
        <v>89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7" t="s">
        <v>43</v>
      </c>
      <c r="J4" s="56" t="s">
        <v>69</v>
      </c>
      <c r="K4" s="56" t="s">
        <v>70</v>
      </c>
      <c r="L4" s="58" t="s">
        <v>71</v>
      </c>
      <c r="M4" s="56" t="s">
        <v>82</v>
      </c>
      <c r="N4" s="58" t="s">
        <v>83</v>
      </c>
      <c r="O4" s="62" t="s">
        <v>78</v>
      </c>
      <c r="P4" s="63"/>
      <c r="Q4" s="58" t="s">
        <v>74</v>
      </c>
      <c r="R4" s="58"/>
      <c r="S4" s="58" t="s">
        <v>85</v>
      </c>
      <c r="T4" s="60" t="s">
        <v>67</v>
      </c>
      <c r="U4" s="57" t="s">
        <v>72</v>
      </c>
      <c r="V4" s="57"/>
      <c r="W4" s="58" t="s">
        <v>77</v>
      </c>
      <c r="X4" s="58"/>
      <c r="Y4" s="58" t="s">
        <v>73</v>
      </c>
      <c r="Z4" s="58"/>
      <c r="AA4" s="58" t="s">
        <v>66</v>
      </c>
      <c r="AB4" s="60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7"/>
      <c r="J5" s="56"/>
      <c r="K5" s="56"/>
      <c r="L5" s="58"/>
      <c r="M5" s="56"/>
      <c r="N5" s="58"/>
      <c r="O5" s="50" t="s">
        <v>75</v>
      </c>
      <c r="P5" s="50" t="s">
        <v>76</v>
      </c>
      <c r="Q5" s="52" t="s">
        <v>84</v>
      </c>
      <c r="R5" s="52" t="s">
        <v>86</v>
      </c>
      <c r="S5" s="58"/>
      <c r="T5" s="61"/>
      <c r="U5" s="24" t="s">
        <v>48</v>
      </c>
      <c r="V5" s="24" t="s">
        <v>49</v>
      </c>
      <c r="W5" s="50" t="s">
        <v>48</v>
      </c>
      <c r="X5" s="50" t="s">
        <v>49</v>
      </c>
      <c r="Y5" s="24" t="s">
        <v>48</v>
      </c>
      <c r="Z5" s="24" t="s">
        <v>49</v>
      </c>
      <c r="AA5" s="58"/>
      <c r="AB5" s="61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4">
        <v>5</v>
      </c>
      <c r="R6" s="46">
        <v>6</v>
      </c>
      <c r="S6" s="23">
        <v>5</v>
      </c>
      <c r="T6" s="36">
        <v>8</v>
      </c>
      <c r="U6" s="23">
        <v>6</v>
      </c>
      <c r="V6" s="23">
        <v>7</v>
      </c>
      <c r="W6" s="49"/>
      <c r="X6" s="49"/>
      <c r="Y6" s="23">
        <v>8</v>
      </c>
      <c r="Z6" s="23">
        <v>9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5" t="s">
        <v>8</v>
      </c>
      <c r="C7" s="55"/>
      <c r="D7" s="55"/>
      <c r="E7" s="55"/>
      <c r="F7" s="55"/>
      <c r="G7" s="55"/>
      <c r="H7" s="55"/>
      <c r="I7" s="55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343016592.62397486</v>
      </c>
      <c r="M7" s="17">
        <f t="shared" si="0"/>
        <v>20704634.789999995</v>
      </c>
      <c r="N7" s="17">
        <f t="shared" si="0"/>
        <v>19811785.681591704</v>
      </c>
      <c r="O7" s="17">
        <f t="shared" si="0"/>
        <v>353501383</v>
      </c>
      <c r="P7" s="17">
        <f t="shared" si="0"/>
        <v>19471831</v>
      </c>
      <c r="Q7" s="17">
        <f t="shared" ref="Q7" si="1">Q8+Q9+Q11+Q12+Q13+Q14+Q15+Q22+Q23+Q35+Q36+Q39+Q42+Q53+Q10</f>
        <v>5976659.3499999996</v>
      </c>
      <c r="R7" s="17">
        <f t="shared" si="0"/>
        <v>3932762.85</v>
      </c>
      <c r="S7" s="17">
        <f t="shared" si="0"/>
        <v>19945683.039999999</v>
      </c>
      <c r="T7" s="17">
        <f>R7-Q7</f>
        <v>-2043896.4999999995</v>
      </c>
      <c r="U7" s="17">
        <f>S7-O7</f>
        <v>-333555699.95999998</v>
      </c>
      <c r="V7" s="17">
        <f>S7/O7*100</f>
        <v>5.6423210768598322</v>
      </c>
      <c r="W7" s="17">
        <f>S7-P7</f>
        <v>473852.03999999911</v>
      </c>
      <c r="X7" s="17">
        <f>S7/P7*100</f>
        <v>102.43352584561769</v>
      </c>
      <c r="Y7" s="17">
        <f>S7-N7</f>
        <v>133897.35840829462</v>
      </c>
      <c r="Z7" s="17">
        <f>S7/N7*100</f>
        <v>100.6758469961277</v>
      </c>
      <c r="AA7" s="17">
        <f>N7/L7*100</f>
        <v>5.7757514090025319</v>
      </c>
      <c r="AB7" s="17" t="e">
        <f>AB8+AB9+AB11+AB12+AB13+AB14+AB15+AB22+#REF!+AB23+AB35+AB36+AB39+AB42+AB53</f>
        <v>#REF!</v>
      </c>
    </row>
    <row r="8" spans="1:29" s="15" customFormat="1" ht="33.75" hidden="1" customHeight="1" x14ac:dyDescent="0.3">
      <c r="A8" s="14"/>
      <c r="B8" s="55" t="s">
        <v>35</v>
      </c>
      <c r="C8" s="55"/>
      <c r="D8" s="55"/>
      <c r="E8" s="55"/>
      <c r="F8" s="55"/>
      <c r="G8" s="55"/>
      <c r="H8" s="55"/>
      <c r="I8" s="55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8330014.5700000003</v>
      </c>
      <c r="N8" s="27">
        <f>M8/34.24*100*30.57/100</f>
        <v>7437165.4615917066</v>
      </c>
      <c r="O8" s="17">
        <v>155881000</v>
      </c>
      <c r="P8" s="17">
        <v>7374501</v>
      </c>
      <c r="Q8" s="17">
        <v>188386.56</v>
      </c>
      <c r="R8" s="17">
        <v>1251607.1299999999</v>
      </c>
      <c r="S8" s="17">
        <v>8425305.8800000008</v>
      </c>
      <c r="T8" s="17">
        <f t="shared" ref="T8:T64" si="2">R8-Q8</f>
        <v>1063220.5699999998</v>
      </c>
      <c r="U8" s="17">
        <f t="shared" ref="U8:U64" si="3">S8-O8</f>
        <v>-147455694.12</v>
      </c>
      <c r="V8" s="17">
        <f t="shared" ref="V8:V64" si="4">S8/O8*100</f>
        <v>5.4049601170123367</v>
      </c>
      <c r="W8" s="17">
        <f t="shared" ref="W8:W64" si="5">S8-P8</f>
        <v>1050804.8800000008</v>
      </c>
      <c r="X8" s="17">
        <f t="shared" ref="X8:X64" si="6">S8/P8*100</f>
        <v>114.2491658757657</v>
      </c>
      <c r="Y8" s="17">
        <f t="shared" ref="Y8:Y64" si="7">S8-N8</f>
        <v>988140.41840829421</v>
      </c>
      <c r="Z8" s="17">
        <f t="shared" ref="Z8:Z64" si="8">S8/N8*100</f>
        <v>113.28651921906834</v>
      </c>
      <c r="AA8" s="17">
        <f>N8/L8*100</f>
        <v>5.0634581330395223</v>
      </c>
      <c r="AB8" s="17">
        <v>255571677.94</v>
      </c>
    </row>
    <row r="9" spans="1:29" s="15" customFormat="1" ht="54" hidden="1" customHeight="1" x14ac:dyDescent="0.3">
      <c r="A9" s="14"/>
      <c r="B9" s="55" t="s">
        <v>34</v>
      </c>
      <c r="C9" s="55"/>
      <c r="D9" s="55"/>
      <c r="E9" s="55"/>
      <c r="F9" s="55"/>
      <c r="G9" s="55"/>
      <c r="H9" s="55"/>
      <c r="I9" s="55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1777489.61</v>
      </c>
      <c r="N9" s="17">
        <f>M9</f>
        <v>1777489.61</v>
      </c>
      <c r="O9" s="17">
        <v>25639600</v>
      </c>
      <c r="P9" s="17">
        <v>1583589</v>
      </c>
      <c r="Q9" s="17">
        <v>1926557.95</v>
      </c>
      <c r="R9" s="17">
        <v>13832.04</v>
      </c>
      <c r="S9" s="17">
        <v>1940393.36</v>
      </c>
      <c r="T9" s="17">
        <f t="shared" si="2"/>
        <v>-1912725.91</v>
      </c>
      <c r="U9" s="17">
        <f t="shared" si="3"/>
        <v>-23699206.640000001</v>
      </c>
      <c r="V9" s="17">
        <f t="shared" si="4"/>
        <v>7.5679548822914553</v>
      </c>
      <c r="W9" s="17">
        <f t="shared" si="5"/>
        <v>356804.3600000001</v>
      </c>
      <c r="X9" s="17">
        <f t="shared" si="6"/>
        <v>122.53137398655838</v>
      </c>
      <c r="Y9" s="17">
        <f t="shared" si="7"/>
        <v>162903.75</v>
      </c>
      <c r="Z9" s="17">
        <f t="shared" si="8"/>
        <v>109.16482150351359</v>
      </c>
      <c r="AA9" s="17">
        <f>N9/L9*100</f>
        <v>8.7666662741248693</v>
      </c>
      <c r="AB9" s="30">
        <v>21311346.530000001</v>
      </c>
    </row>
    <row r="10" spans="1:29" s="15" customFormat="1" ht="54" hidden="1" customHeight="1" x14ac:dyDescent="0.3">
      <c r="A10" s="14"/>
      <c r="B10" s="48"/>
      <c r="C10" s="48"/>
      <c r="D10" s="48"/>
      <c r="E10" s="48"/>
      <c r="F10" s="48"/>
      <c r="G10" s="48"/>
      <c r="H10" s="48"/>
      <c r="I10" s="48" t="s">
        <v>79</v>
      </c>
      <c r="J10" s="17">
        <v>0</v>
      </c>
      <c r="K10" s="17">
        <v>0</v>
      </c>
      <c r="L10" s="17">
        <f t="shared" si="9"/>
        <v>0</v>
      </c>
      <c r="M10" s="17">
        <v>0</v>
      </c>
      <c r="N10" s="17">
        <f>M10</f>
        <v>0</v>
      </c>
      <c r="O10" s="17">
        <v>6893000</v>
      </c>
      <c r="P10" s="17">
        <v>251481</v>
      </c>
      <c r="Q10" s="17">
        <v>49334.559999999998</v>
      </c>
      <c r="R10" s="17">
        <v>111645.24</v>
      </c>
      <c r="S10" s="17">
        <v>438795.75</v>
      </c>
      <c r="T10" s="17">
        <f t="shared" si="2"/>
        <v>62310.680000000008</v>
      </c>
      <c r="U10" s="17">
        <f t="shared" si="3"/>
        <v>-6454204.25</v>
      </c>
      <c r="V10" s="17">
        <f t="shared" si="4"/>
        <v>6.3658167706368785</v>
      </c>
      <c r="W10" s="17">
        <f>S10-P10</f>
        <v>187314.75</v>
      </c>
      <c r="X10" s="17">
        <f>S10/P10*100</f>
        <v>174.48465291612487</v>
      </c>
      <c r="Y10" s="17">
        <f t="shared" si="7"/>
        <v>438795.75</v>
      </c>
      <c r="Z10" s="17">
        <v>0</v>
      </c>
      <c r="AA10" s="17"/>
      <c r="AB10" s="30"/>
    </row>
    <row r="11" spans="1:29" s="15" customFormat="1" ht="57.75" hidden="1" customHeight="1" x14ac:dyDescent="0.3">
      <c r="A11" s="14"/>
      <c r="B11" s="55" t="s">
        <v>33</v>
      </c>
      <c r="C11" s="55"/>
      <c r="D11" s="55"/>
      <c r="E11" s="55"/>
      <c r="F11" s="55"/>
      <c r="G11" s="55"/>
      <c r="H11" s="55"/>
      <c r="I11" s="55"/>
      <c r="J11" s="17">
        <v>11347097.18</v>
      </c>
      <c r="K11" s="17">
        <v>11880184.26</v>
      </c>
      <c r="L11" s="17">
        <f t="shared" si="9"/>
        <v>11880184.26</v>
      </c>
      <c r="M11" s="17">
        <v>2455079.9900000002</v>
      </c>
      <c r="N11" s="17">
        <f t="shared" ref="N11:N14" si="10">M11</f>
        <v>2455079.9900000002</v>
      </c>
      <c r="O11" s="17">
        <v>3200000</v>
      </c>
      <c r="P11" s="17">
        <v>1500000</v>
      </c>
      <c r="Q11" s="17">
        <v>1132882.53</v>
      </c>
      <c r="R11" s="17">
        <v>139773.54</v>
      </c>
      <c r="S11" s="17">
        <v>2190174.87</v>
      </c>
      <c r="T11" s="17">
        <f t="shared" si="2"/>
        <v>-993108.99</v>
      </c>
      <c r="U11" s="17">
        <f t="shared" si="3"/>
        <v>-1009825.1299999999</v>
      </c>
      <c r="V11" s="17">
        <f t="shared" si="4"/>
        <v>68.442964687500009</v>
      </c>
      <c r="W11" s="17">
        <f t="shared" si="5"/>
        <v>690174.87000000011</v>
      </c>
      <c r="X11" s="17">
        <f t="shared" si="6"/>
        <v>146.01165800000001</v>
      </c>
      <c r="Y11" s="17">
        <f t="shared" si="7"/>
        <v>-264905.12000000011</v>
      </c>
      <c r="Z11" s="17">
        <f t="shared" si="8"/>
        <v>89.209918981091931</v>
      </c>
      <c r="AA11" s="17">
        <f t="shared" ref="AA11:AA54" si="11">N11/L11*100</f>
        <v>20.665335960033335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5" t="s">
        <v>32</v>
      </c>
      <c r="C12" s="55"/>
      <c r="D12" s="55"/>
      <c r="E12" s="55"/>
      <c r="F12" s="55"/>
      <c r="G12" s="55"/>
      <c r="H12" s="55"/>
      <c r="I12" s="55"/>
      <c r="J12" s="17">
        <v>10983507.07</v>
      </c>
      <c r="K12" s="17">
        <v>11042346.74</v>
      </c>
      <c r="L12" s="17">
        <f t="shared" si="9"/>
        <v>11042346.74</v>
      </c>
      <c r="M12" s="17">
        <v>99525</v>
      </c>
      <c r="N12" s="17">
        <f t="shared" si="10"/>
        <v>99525</v>
      </c>
      <c r="O12" s="17">
        <v>7502000</v>
      </c>
      <c r="P12" s="17">
        <v>52780</v>
      </c>
      <c r="Q12" s="17">
        <v>9193.7800000000007</v>
      </c>
      <c r="R12" s="17">
        <v>2881.72</v>
      </c>
      <c r="S12" s="17">
        <v>19883.93</v>
      </c>
      <c r="T12" s="17">
        <f t="shared" si="2"/>
        <v>-6312.0600000000013</v>
      </c>
      <c r="U12" s="17">
        <f t="shared" si="3"/>
        <v>-7482116.0700000003</v>
      </c>
      <c r="V12" s="17">
        <f t="shared" si="4"/>
        <v>0.2650483870967742</v>
      </c>
      <c r="W12" s="17">
        <f t="shared" si="5"/>
        <v>-32896.07</v>
      </c>
      <c r="X12" s="17">
        <f t="shared" si="6"/>
        <v>37.673228495642292</v>
      </c>
      <c r="Y12" s="17">
        <f t="shared" si="7"/>
        <v>-79641.070000000007</v>
      </c>
      <c r="Z12" s="17">
        <f t="shared" si="8"/>
        <v>19.978829439839238</v>
      </c>
      <c r="AA12" s="17">
        <f t="shared" si="11"/>
        <v>0.90130297792115877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5" t="s">
        <v>31</v>
      </c>
      <c r="C13" s="55"/>
      <c r="D13" s="55"/>
      <c r="E13" s="55"/>
      <c r="F13" s="55"/>
      <c r="G13" s="55"/>
      <c r="H13" s="55"/>
      <c r="I13" s="55"/>
      <c r="J13" s="17">
        <v>180406</v>
      </c>
      <c r="K13" s="17">
        <v>199821.72</v>
      </c>
      <c r="L13" s="17">
        <f t="shared" si="9"/>
        <v>199821.72</v>
      </c>
      <c r="M13" s="17">
        <v>10289.98</v>
      </c>
      <c r="N13" s="17">
        <f t="shared" si="10"/>
        <v>10289.98</v>
      </c>
      <c r="O13" s="17">
        <v>407460</v>
      </c>
      <c r="P13" s="17">
        <v>65648</v>
      </c>
      <c r="Q13" s="17">
        <v>103846</v>
      </c>
      <c r="R13" s="17">
        <v>54163</v>
      </c>
      <c r="S13" s="17">
        <v>198140</v>
      </c>
      <c r="T13" s="17">
        <f t="shared" si="2"/>
        <v>-49683</v>
      </c>
      <c r="U13" s="17">
        <f t="shared" si="3"/>
        <v>-209320</v>
      </c>
      <c r="V13" s="17">
        <f t="shared" si="4"/>
        <v>48.628086192509699</v>
      </c>
      <c r="W13" s="17">
        <f t="shared" si="5"/>
        <v>132492</v>
      </c>
      <c r="X13" s="17">
        <f t="shared" si="6"/>
        <v>301.82183767974652</v>
      </c>
      <c r="Y13" s="17">
        <f t="shared" si="7"/>
        <v>187850.02</v>
      </c>
      <c r="Z13" s="17">
        <f t="shared" si="8"/>
        <v>1925.5625375365164</v>
      </c>
      <c r="AA13" s="17">
        <f t="shared" si="11"/>
        <v>5.1495803359114314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5" t="s">
        <v>30</v>
      </c>
      <c r="C14" s="55"/>
      <c r="D14" s="55"/>
      <c r="E14" s="55"/>
      <c r="F14" s="55"/>
      <c r="G14" s="55"/>
      <c r="H14" s="55"/>
      <c r="I14" s="55"/>
      <c r="J14" s="17">
        <v>11715305.130000001</v>
      </c>
      <c r="K14" s="17">
        <v>12135551.99</v>
      </c>
      <c r="L14" s="17">
        <f t="shared" si="9"/>
        <v>12135551.99</v>
      </c>
      <c r="M14" s="17">
        <v>260319.18</v>
      </c>
      <c r="N14" s="17">
        <f t="shared" si="10"/>
        <v>260319.18</v>
      </c>
      <c r="O14" s="17">
        <v>11117000</v>
      </c>
      <c r="P14" s="17">
        <v>385017</v>
      </c>
      <c r="Q14" s="17">
        <v>105103.06</v>
      </c>
      <c r="R14" s="17">
        <v>85137.22</v>
      </c>
      <c r="S14" s="17">
        <v>379037.84</v>
      </c>
      <c r="T14" s="17">
        <f t="shared" si="2"/>
        <v>-19965.839999999997</v>
      </c>
      <c r="U14" s="17">
        <f t="shared" si="3"/>
        <v>-10737962.16</v>
      </c>
      <c r="V14" s="17">
        <f t="shared" si="4"/>
        <v>3.4095335072411621</v>
      </c>
      <c r="W14" s="17">
        <f t="shared" si="5"/>
        <v>-5979.1599999999744</v>
      </c>
      <c r="X14" s="17">
        <f t="shared" si="6"/>
        <v>98.447040000831137</v>
      </c>
      <c r="Y14" s="17">
        <f t="shared" si="7"/>
        <v>118718.66000000003</v>
      </c>
      <c r="Z14" s="17">
        <f t="shared" si="8"/>
        <v>145.60503763111117</v>
      </c>
      <c r="AA14" s="17">
        <f t="shared" si="11"/>
        <v>2.1450955029858512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5" t="s">
        <v>25</v>
      </c>
      <c r="C15" s="55"/>
      <c r="D15" s="55"/>
      <c r="E15" s="55"/>
      <c r="F15" s="55"/>
      <c r="G15" s="55"/>
      <c r="H15" s="55"/>
      <c r="I15" s="55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4683612.07</v>
      </c>
      <c r="N15" s="17">
        <f>N16+N21</f>
        <v>4683612.07</v>
      </c>
      <c r="O15" s="17">
        <f t="shared" ref="O15:S15" si="12">O16+O21</f>
        <v>57080420</v>
      </c>
      <c r="P15" s="17">
        <f t="shared" si="12"/>
        <v>4144468</v>
      </c>
      <c r="Q15" s="17">
        <f t="shared" ref="Q15" si="13">Q16+Q21</f>
        <v>1538684.74</v>
      </c>
      <c r="R15" s="17">
        <f t="shared" si="12"/>
        <v>1059819.55</v>
      </c>
      <c r="S15" s="17">
        <f t="shared" si="12"/>
        <v>2927444.43</v>
      </c>
      <c r="T15" s="17">
        <f t="shared" si="2"/>
        <v>-478865.18999999994</v>
      </c>
      <c r="U15" s="17">
        <f t="shared" si="3"/>
        <v>-54152975.57</v>
      </c>
      <c r="V15" s="17">
        <f t="shared" si="4"/>
        <v>5.1286315517650367</v>
      </c>
      <c r="W15" s="17">
        <f t="shared" si="5"/>
        <v>-1217023.5699999998</v>
      </c>
      <c r="X15" s="17">
        <f t="shared" si="6"/>
        <v>70.634986927152056</v>
      </c>
      <c r="Y15" s="17">
        <f t="shared" si="7"/>
        <v>-1756167.6400000001</v>
      </c>
      <c r="Z15" s="17">
        <f t="shared" si="8"/>
        <v>62.503990216252049</v>
      </c>
      <c r="AA15" s="17">
        <f t="shared" si="11"/>
        <v>7.9279346953293359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3"/>
      <c r="C16" s="53"/>
      <c r="D16" s="53"/>
      <c r="E16" s="53"/>
      <c r="F16" s="53"/>
      <c r="G16" s="53"/>
      <c r="H16" s="53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3442503.15</v>
      </c>
      <c r="N16" s="18">
        <f>M16</f>
        <v>3442503.15</v>
      </c>
      <c r="O16" s="18">
        <v>18390732</v>
      </c>
      <c r="P16" s="18">
        <v>3319710</v>
      </c>
      <c r="Q16" s="18">
        <v>761538</v>
      </c>
      <c r="R16" s="18">
        <v>863777</v>
      </c>
      <c r="S16" s="18">
        <v>1666976.57</v>
      </c>
      <c r="T16" s="18">
        <f t="shared" si="2"/>
        <v>102239</v>
      </c>
      <c r="U16" s="18">
        <f t="shared" si="3"/>
        <v>-16723755.43</v>
      </c>
      <c r="V16" s="18">
        <f t="shared" si="4"/>
        <v>9.0642208803869249</v>
      </c>
      <c r="W16" s="18">
        <f t="shared" si="5"/>
        <v>-1652733.43</v>
      </c>
      <c r="X16" s="18">
        <f t="shared" si="6"/>
        <v>50.214523859011784</v>
      </c>
      <c r="Y16" s="18">
        <f t="shared" si="7"/>
        <v>-1775526.5799999998</v>
      </c>
      <c r="Z16" s="18">
        <f t="shared" si="8"/>
        <v>48.42338546589275</v>
      </c>
      <c r="AA16" s="18">
        <f t="shared" si="11"/>
        <v>15.429111114469979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2"/>
        <v>0</v>
      </c>
      <c r="U17" s="17">
        <f t="shared" si="3"/>
        <v>0</v>
      </c>
      <c r="V17" s="17" t="e">
        <f t="shared" si="4"/>
        <v>#DIV/0!</v>
      </c>
      <c r="W17" s="17">
        <f t="shared" si="5"/>
        <v>0</v>
      </c>
      <c r="X17" s="17" t="e">
        <f t="shared" si="6"/>
        <v>#DIV/0!</v>
      </c>
      <c r="Y17" s="17">
        <f t="shared" si="7"/>
        <v>-20632512.710000001</v>
      </c>
      <c r="Z17" s="17">
        <f t="shared" si="8"/>
        <v>0</v>
      </c>
      <c r="AA17" s="17">
        <f t="shared" si="11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2"/>
        <v>0</v>
      </c>
      <c r="U18" s="17">
        <f t="shared" si="3"/>
        <v>0</v>
      </c>
      <c r="V18" s="17" t="e">
        <f t="shared" si="4"/>
        <v>#DIV/0!</v>
      </c>
      <c r="W18" s="17">
        <f t="shared" si="5"/>
        <v>0</v>
      </c>
      <c r="X18" s="17" t="e">
        <f t="shared" si="6"/>
        <v>#DIV/0!</v>
      </c>
      <c r="Y18" s="17">
        <f t="shared" si="7"/>
        <v>-624600</v>
      </c>
      <c r="Z18" s="17">
        <f t="shared" si="8"/>
        <v>0</v>
      </c>
      <c r="AA18" s="17">
        <f t="shared" si="11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2"/>
        <v>0</v>
      </c>
      <c r="U19" s="17">
        <f t="shared" si="3"/>
        <v>0</v>
      </c>
      <c r="V19" s="17" t="e">
        <f t="shared" si="4"/>
        <v>#DIV/0!</v>
      </c>
      <c r="W19" s="17">
        <f t="shared" si="5"/>
        <v>0</v>
      </c>
      <c r="X19" s="17" t="e">
        <f t="shared" si="6"/>
        <v>#DIV/0!</v>
      </c>
      <c r="Y19" s="17">
        <f t="shared" si="7"/>
        <v>-54500</v>
      </c>
      <c r="Z19" s="17">
        <f t="shared" si="8"/>
        <v>0</v>
      </c>
      <c r="AA19" s="17">
        <f t="shared" si="11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2"/>
        <v>0</v>
      </c>
      <c r="U20" s="17">
        <f t="shared" si="3"/>
        <v>0</v>
      </c>
      <c r="V20" s="17" t="e">
        <f t="shared" si="4"/>
        <v>#DIV/0!</v>
      </c>
      <c r="W20" s="17">
        <f t="shared" si="5"/>
        <v>0</v>
      </c>
      <c r="X20" s="17" t="e">
        <f t="shared" si="6"/>
        <v>#DIV/0!</v>
      </c>
      <c r="Y20" s="17">
        <f t="shared" si="7"/>
        <v>-100</v>
      </c>
      <c r="Z20" s="17">
        <f t="shared" si="8"/>
        <v>0</v>
      </c>
      <c r="AA20" s="17">
        <f t="shared" si="11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3" t="s">
        <v>8</v>
      </c>
      <c r="C21" s="53" t="s">
        <v>26</v>
      </c>
      <c r="D21" s="53" t="s">
        <v>25</v>
      </c>
      <c r="E21" s="53"/>
      <c r="F21" s="53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1241108.92</v>
      </c>
      <c r="N21" s="18">
        <f>M21</f>
        <v>1241108.92</v>
      </c>
      <c r="O21" s="18">
        <v>38689688</v>
      </c>
      <c r="P21" s="18">
        <v>824758</v>
      </c>
      <c r="Q21" s="18">
        <v>777146.74</v>
      </c>
      <c r="R21" s="18">
        <v>196042.55</v>
      </c>
      <c r="S21" s="18">
        <v>1260467.8600000001</v>
      </c>
      <c r="T21" s="18">
        <f t="shared" si="2"/>
        <v>-581104.18999999994</v>
      </c>
      <c r="U21" s="18">
        <f t="shared" si="3"/>
        <v>-37429220.140000001</v>
      </c>
      <c r="V21" s="18">
        <f t="shared" si="4"/>
        <v>3.2578909915220824</v>
      </c>
      <c r="W21" s="18">
        <f t="shared" si="5"/>
        <v>435709.8600000001</v>
      </c>
      <c r="X21" s="18">
        <f t="shared" si="6"/>
        <v>152.82881281539557</v>
      </c>
      <c r="Y21" s="18">
        <f t="shared" si="7"/>
        <v>19358.940000000177</v>
      </c>
      <c r="Z21" s="18">
        <f t="shared" si="8"/>
        <v>101.55980991579693</v>
      </c>
      <c r="AA21" s="18">
        <f t="shared" si="11"/>
        <v>3.3757351626042071</v>
      </c>
      <c r="AB21" s="31">
        <v>33105554.100000001</v>
      </c>
    </row>
    <row r="22" spans="1:29" s="15" customFormat="1" ht="37.5" hidden="1" customHeight="1" x14ac:dyDescent="0.3">
      <c r="A22" s="14"/>
      <c r="B22" s="55" t="s">
        <v>24</v>
      </c>
      <c r="C22" s="55"/>
      <c r="D22" s="55"/>
      <c r="E22" s="55"/>
      <c r="F22" s="55"/>
      <c r="G22" s="55"/>
      <c r="H22" s="55"/>
      <c r="I22" s="55"/>
      <c r="J22" s="17">
        <v>6867000</v>
      </c>
      <c r="K22" s="17">
        <v>7183566.0899999999</v>
      </c>
      <c r="L22" s="17">
        <f>K22</f>
        <v>7183566.0899999999</v>
      </c>
      <c r="M22" s="17">
        <v>520440.95</v>
      </c>
      <c r="N22" s="17">
        <f>M22</f>
        <v>520440.95</v>
      </c>
      <c r="O22" s="17">
        <v>5939000</v>
      </c>
      <c r="P22" s="17">
        <v>238650</v>
      </c>
      <c r="Q22" s="17">
        <v>221292.63</v>
      </c>
      <c r="R22" s="17">
        <v>73980.11</v>
      </c>
      <c r="S22" s="17">
        <v>511977.66</v>
      </c>
      <c r="T22" s="17">
        <f t="shared" si="2"/>
        <v>-147312.52000000002</v>
      </c>
      <c r="U22" s="17">
        <f t="shared" si="3"/>
        <v>-5427022.3399999999</v>
      </c>
      <c r="V22" s="17">
        <f t="shared" si="4"/>
        <v>8.6206038053544365</v>
      </c>
      <c r="W22" s="17">
        <f t="shared" si="5"/>
        <v>273327.65999999997</v>
      </c>
      <c r="X22" s="17">
        <f t="shared" si="6"/>
        <v>214.53076052796982</v>
      </c>
      <c r="Y22" s="17">
        <f t="shared" si="7"/>
        <v>-8463.2900000000373</v>
      </c>
      <c r="Z22" s="17">
        <f t="shared" si="8"/>
        <v>98.373823197425182</v>
      </c>
      <c r="AA22" s="17">
        <f t="shared" si="11"/>
        <v>7.2448828823958102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5" t="s">
        <v>18</v>
      </c>
      <c r="C23" s="55"/>
      <c r="D23" s="55"/>
      <c r="E23" s="55"/>
      <c r="F23" s="55"/>
      <c r="G23" s="55"/>
      <c r="H23" s="55"/>
      <c r="I23" s="55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1152365.8</v>
      </c>
      <c r="N23" s="17">
        <f>N24+N27+N31+N33</f>
        <v>1152365.8</v>
      </c>
      <c r="O23" s="17">
        <f t="shared" ref="O23:Q23" si="15">O24+O27+O31+O33</f>
        <v>42043990</v>
      </c>
      <c r="P23" s="17">
        <f t="shared" si="15"/>
        <v>768100</v>
      </c>
      <c r="Q23" s="17">
        <f t="shared" si="15"/>
        <v>46452.69</v>
      </c>
      <c r="R23" s="17">
        <f t="shared" ref="R23:S23" si="16">R24+R27+R31+R33</f>
        <v>211808.93</v>
      </c>
      <c r="S23" s="17">
        <f t="shared" si="16"/>
        <v>865226.22999999986</v>
      </c>
      <c r="T23" s="17">
        <f t="shared" si="2"/>
        <v>165356.24</v>
      </c>
      <c r="U23" s="17">
        <f t="shared" si="3"/>
        <v>-41178763.770000003</v>
      </c>
      <c r="V23" s="17">
        <f t="shared" si="4"/>
        <v>2.0579070397457517</v>
      </c>
      <c r="W23" s="17">
        <f t="shared" si="5"/>
        <v>97126.229999999865</v>
      </c>
      <c r="X23" s="17">
        <f t="shared" si="6"/>
        <v>112.64499804712926</v>
      </c>
      <c r="Y23" s="17">
        <f t="shared" si="7"/>
        <v>-287139.57000000018</v>
      </c>
      <c r="Z23" s="17">
        <f t="shared" si="8"/>
        <v>75.082602243141878</v>
      </c>
      <c r="AA23" s="17">
        <f t="shared" si="11"/>
        <v>2.9211075279595096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3"/>
      <c r="C24" s="53"/>
      <c r="D24" s="53"/>
      <c r="E24" s="53"/>
      <c r="F24" s="53"/>
      <c r="G24" s="53"/>
      <c r="H24" s="53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1060914.75</v>
      </c>
      <c r="N24" s="18">
        <f>M24</f>
        <v>1060914.75</v>
      </c>
      <c r="O24" s="39">
        <v>41197224.380000003</v>
      </c>
      <c r="P24" s="39">
        <v>768100</v>
      </c>
      <c r="Q24" s="18">
        <v>23027.23</v>
      </c>
      <c r="R24" s="18">
        <v>172353.24</v>
      </c>
      <c r="S24" s="18">
        <v>790857.08</v>
      </c>
      <c r="T24" s="18">
        <f t="shared" si="2"/>
        <v>149326.00999999998</v>
      </c>
      <c r="U24" s="18">
        <f t="shared" si="3"/>
        <v>-40406367.300000004</v>
      </c>
      <c r="V24" s="18">
        <f t="shared" si="4"/>
        <v>1.9196853475010731</v>
      </c>
      <c r="W24" s="18">
        <f t="shared" si="5"/>
        <v>22757.079999999958</v>
      </c>
      <c r="X24" s="18">
        <f t="shared" si="6"/>
        <v>102.96277568024996</v>
      </c>
      <c r="Y24" s="18">
        <f t="shared" si="7"/>
        <v>-270057.67000000004</v>
      </c>
      <c r="Z24" s="18">
        <f t="shared" si="8"/>
        <v>74.544828413404559</v>
      </c>
      <c r="AA24" s="18">
        <f t="shared" si="11"/>
        <v>2.7601325910757217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2"/>
        <v>0</v>
      </c>
      <c r="U25" s="17">
        <f t="shared" si="3"/>
        <v>0</v>
      </c>
      <c r="V25" s="17" t="e">
        <f t="shared" si="4"/>
        <v>#DIV/0!</v>
      </c>
      <c r="W25" s="17">
        <f t="shared" si="5"/>
        <v>0</v>
      </c>
      <c r="X25" s="17" t="e">
        <f t="shared" si="6"/>
        <v>#DIV/0!</v>
      </c>
      <c r="Y25" s="17">
        <f t="shared" si="7"/>
        <v>-31842999.989999998</v>
      </c>
      <c r="Z25" s="17">
        <f t="shared" si="8"/>
        <v>0</v>
      </c>
      <c r="AA25" s="17">
        <f t="shared" si="11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2"/>
        <v>0</v>
      </c>
      <c r="U26" s="17">
        <f t="shared" si="3"/>
        <v>0</v>
      </c>
      <c r="V26" s="17" t="e">
        <f t="shared" si="4"/>
        <v>#DIV/0!</v>
      </c>
      <c r="W26" s="17">
        <f t="shared" si="5"/>
        <v>0</v>
      </c>
      <c r="X26" s="17" t="e">
        <f t="shared" si="6"/>
        <v>#DIV/0!</v>
      </c>
      <c r="Y26" s="17">
        <f t="shared" si="7"/>
        <v>-3583390.66</v>
      </c>
      <c r="Z26" s="17">
        <f t="shared" si="8"/>
        <v>0</v>
      </c>
      <c r="AA26" s="17">
        <f t="shared" si="11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3"/>
      <c r="C27" s="53"/>
      <c r="D27" s="53"/>
      <c r="E27" s="53"/>
      <c r="F27" s="53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87423.72</v>
      </c>
      <c r="N27" s="18">
        <f>M27</f>
        <v>87423.72</v>
      </c>
      <c r="O27" s="18">
        <v>811765.62</v>
      </c>
      <c r="P27" s="18">
        <v>0</v>
      </c>
      <c r="Q27" s="18">
        <v>23425.46</v>
      </c>
      <c r="R27" s="18">
        <v>36288.25</v>
      </c>
      <c r="S27" s="18">
        <v>70213.709999999992</v>
      </c>
      <c r="T27" s="18">
        <f t="shared" si="2"/>
        <v>12862.79</v>
      </c>
      <c r="U27" s="18">
        <f t="shared" si="3"/>
        <v>-741551.91</v>
      </c>
      <c r="V27" s="18">
        <f t="shared" si="4"/>
        <v>8.6495052599049451</v>
      </c>
      <c r="W27" s="18">
        <f t="shared" si="5"/>
        <v>70213.709999999992</v>
      </c>
      <c r="X27" s="18" t="e">
        <f t="shared" si="6"/>
        <v>#DIV/0!</v>
      </c>
      <c r="Y27" s="18">
        <f t="shared" si="7"/>
        <v>-17210.010000000009</v>
      </c>
      <c r="Z27" s="18">
        <f t="shared" si="8"/>
        <v>80.314255673403039</v>
      </c>
      <c r="AA27" s="18">
        <f t="shared" si="11"/>
        <v>9.3063216935243371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2"/>
        <v>0</v>
      </c>
      <c r="U28" s="17">
        <f t="shared" si="3"/>
        <v>0</v>
      </c>
      <c r="V28" s="17" t="e">
        <f t="shared" si="4"/>
        <v>#DIV/0!</v>
      </c>
      <c r="W28" s="17">
        <f t="shared" si="5"/>
        <v>0</v>
      </c>
      <c r="X28" s="17" t="e">
        <f t="shared" si="6"/>
        <v>#DIV/0!</v>
      </c>
      <c r="Y28" s="17">
        <f t="shared" si="7"/>
        <v>-157910</v>
      </c>
      <c r="Z28" s="17">
        <f t="shared" si="8"/>
        <v>0</v>
      </c>
      <c r="AA28" s="17">
        <f t="shared" si="11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2"/>
        <v>0</v>
      </c>
      <c r="U29" s="17">
        <f t="shared" si="3"/>
        <v>0</v>
      </c>
      <c r="V29" s="17" t="e">
        <f t="shared" si="4"/>
        <v>#DIV/0!</v>
      </c>
      <c r="W29" s="17">
        <f t="shared" si="5"/>
        <v>0</v>
      </c>
      <c r="X29" s="17" t="e">
        <f t="shared" si="6"/>
        <v>#DIV/0!</v>
      </c>
      <c r="Y29" s="17">
        <f t="shared" si="7"/>
        <v>0</v>
      </c>
      <c r="Z29" s="17" t="e">
        <f t="shared" si="8"/>
        <v>#DIV/0!</v>
      </c>
      <c r="AA29" s="17" t="e">
        <f t="shared" si="11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2"/>
        <v>0</v>
      </c>
      <c r="U30" s="17">
        <f t="shared" si="3"/>
        <v>0</v>
      </c>
      <c r="V30" s="17" t="e">
        <f t="shared" si="4"/>
        <v>#DIV/0!</v>
      </c>
      <c r="W30" s="17">
        <f t="shared" si="5"/>
        <v>0</v>
      </c>
      <c r="X30" s="17" t="e">
        <f t="shared" si="6"/>
        <v>#DIV/0!</v>
      </c>
      <c r="Y30" s="17">
        <f t="shared" si="7"/>
        <v>-730549.34</v>
      </c>
      <c r="Z30" s="17">
        <f t="shared" si="8"/>
        <v>0</v>
      </c>
      <c r="AA30" s="17">
        <f t="shared" si="11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5" t="s">
        <v>17</v>
      </c>
      <c r="C31" s="55"/>
      <c r="D31" s="55"/>
      <c r="E31" s="55"/>
      <c r="F31" s="55"/>
      <c r="G31" s="55"/>
      <c r="H31" s="55"/>
      <c r="I31" s="55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0</v>
      </c>
      <c r="Q31" s="17">
        <f t="shared" si="18"/>
        <v>0</v>
      </c>
      <c r="R31" s="17">
        <f t="shared" si="18"/>
        <v>0</v>
      </c>
      <c r="S31" s="17">
        <f t="shared" si="18"/>
        <v>0</v>
      </c>
      <c r="T31" s="17">
        <f t="shared" si="2"/>
        <v>0</v>
      </c>
      <c r="U31" s="17">
        <f t="shared" si="3"/>
        <v>-35000</v>
      </c>
      <c r="V31" s="17">
        <f t="shared" si="4"/>
        <v>0</v>
      </c>
      <c r="W31" s="17">
        <f t="shared" si="5"/>
        <v>0</v>
      </c>
      <c r="X31" s="17" t="e">
        <f t="shared" si="6"/>
        <v>#DIV/0!</v>
      </c>
      <c r="Y31" s="17">
        <f t="shared" si="7"/>
        <v>0</v>
      </c>
      <c r="Z31" s="17">
        <v>0</v>
      </c>
      <c r="AA31" s="17">
        <f t="shared" si="11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3" t="s">
        <v>8</v>
      </c>
      <c r="C32" s="53" t="s">
        <v>18</v>
      </c>
      <c r="D32" s="53" t="s">
        <v>17</v>
      </c>
      <c r="E32" s="53"/>
      <c r="F32" s="53"/>
      <c r="G32" s="6"/>
      <c r="H32" s="6"/>
      <c r="I32" s="53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0</v>
      </c>
      <c r="Q32" s="18">
        <v>0</v>
      </c>
      <c r="R32" s="18">
        <v>0</v>
      </c>
      <c r="S32" s="18">
        <v>0</v>
      </c>
      <c r="T32" s="18">
        <f t="shared" si="2"/>
        <v>0</v>
      </c>
      <c r="U32" s="18">
        <f t="shared" si="3"/>
        <v>-35000</v>
      </c>
      <c r="V32" s="18">
        <f t="shared" si="4"/>
        <v>0</v>
      </c>
      <c r="W32" s="18">
        <f t="shared" si="5"/>
        <v>0</v>
      </c>
      <c r="X32" s="18" t="e">
        <f t="shared" si="6"/>
        <v>#DIV/0!</v>
      </c>
      <c r="Y32" s="18">
        <f t="shared" si="7"/>
        <v>0</v>
      </c>
      <c r="Z32" s="18">
        <v>0</v>
      </c>
      <c r="AA32" s="18">
        <f t="shared" si="11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4027.33</v>
      </c>
      <c r="N33" s="17">
        <f>N34</f>
        <v>4027.33</v>
      </c>
      <c r="O33" s="17">
        <f t="shared" ref="O33:P33" si="20">O34</f>
        <v>0</v>
      </c>
      <c r="P33" s="17">
        <f t="shared" si="20"/>
        <v>0</v>
      </c>
      <c r="Q33" s="17">
        <f>Q34</f>
        <v>0</v>
      </c>
      <c r="R33" s="17">
        <f>R34</f>
        <v>3167.44</v>
      </c>
      <c r="S33" s="17">
        <f t="shared" ref="S33" si="21">S34</f>
        <v>4155.4399999999996</v>
      </c>
      <c r="T33" s="17">
        <f t="shared" si="2"/>
        <v>3167.44</v>
      </c>
      <c r="U33" s="17">
        <f t="shared" si="3"/>
        <v>4155.4399999999996</v>
      </c>
      <c r="V33" s="17">
        <v>0</v>
      </c>
      <c r="W33" s="17">
        <f t="shared" si="5"/>
        <v>4155.4399999999996</v>
      </c>
      <c r="X33" s="17" t="e">
        <f t="shared" si="6"/>
        <v>#DIV/0!</v>
      </c>
      <c r="Y33" s="17">
        <f t="shared" si="7"/>
        <v>128.10999999999967</v>
      </c>
      <c r="Z33" s="17">
        <f t="shared" si="8"/>
        <v>103.18101571016032</v>
      </c>
      <c r="AA33" s="17">
        <f t="shared" si="11"/>
        <v>6.7545224925449734</v>
      </c>
      <c r="AB33" s="17">
        <f>AB34</f>
        <v>29474.45</v>
      </c>
    </row>
    <row r="34" spans="1:29" s="5" customFormat="1" ht="56.25" hidden="1" x14ac:dyDescent="0.3">
      <c r="A34" s="9"/>
      <c r="B34" s="53"/>
      <c r="C34" s="53"/>
      <c r="D34" s="53"/>
      <c r="E34" s="53"/>
      <c r="F34" s="53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4027.33</v>
      </c>
      <c r="N34" s="18">
        <f>M34</f>
        <v>4027.33</v>
      </c>
      <c r="O34" s="18">
        <v>0</v>
      </c>
      <c r="P34" s="18">
        <v>0</v>
      </c>
      <c r="Q34" s="18">
        <v>0</v>
      </c>
      <c r="R34" s="18">
        <v>3167.44</v>
      </c>
      <c r="S34" s="18">
        <v>4155.4399999999996</v>
      </c>
      <c r="T34" s="18">
        <f t="shared" si="2"/>
        <v>3167.44</v>
      </c>
      <c r="U34" s="18">
        <f t="shared" si="3"/>
        <v>4155.4399999999996</v>
      </c>
      <c r="V34" s="18">
        <v>0</v>
      </c>
      <c r="W34" s="18">
        <f t="shared" si="5"/>
        <v>4155.4399999999996</v>
      </c>
      <c r="X34" s="18" t="e">
        <f t="shared" si="6"/>
        <v>#DIV/0!</v>
      </c>
      <c r="Y34" s="18">
        <f t="shared" si="7"/>
        <v>128.10999999999967</v>
      </c>
      <c r="Z34" s="18">
        <f t="shared" si="8"/>
        <v>103.18101571016032</v>
      </c>
      <c r="AA34" s="18">
        <f t="shared" si="11"/>
        <v>6.7545224925449734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5" t="s">
        <v>15</v>
      </c>
      <c r="C35" s="55"/>
      <c r="D35" s="55"/>
      <c r="E35" s="55"/>
      <c r="F35" s="55"/>
      <c r="G35" s="55"/>
      <c r="H35" s="55"/>
      <c r="I35" s="55"/>
      <c r="J35" s="17">
        <v>85000</v>
      </c>
      <c r="K35" s="17">
        <v>94365.83</v>
      </c>
      <c r="L35" s="17">
        <f>K35</f>
        <v>94365.83</v>
      </c>
      <c r="M35" s="17">
        <v>13594.8</v>
      </c>
      <c r="N35" s="17">
        <f>M35</f>
        <v>13594.8</v>
      </c>
      <c r="O35" s="17">
        <v>1057860</v>
      </c>
      <c r="P35" s="17">
        <v>88155</v>
      </c>
      <c r="Q35" s="17">
        <v>3179.93</v>
      </c>
      <c r="R35" s="17">
        <v>0</v>
      </c>
      <c r="S35" s="17">
        <v>3181.02</v>
      </c>
      <c r="T35" s="17">
        <f t="shared" si="2"/>
        <v>-3179.93</v>
      </c>
      <c r="U35" s="17">
        <f t="shared" si="3"/>
        <v>-1054678.98</v>
      </c>
      <c r="V35" s="17">
        <f t="shared" si="4"/>
        <v>0.30070330667574163</v>
      </c>
      <c r="W35" s="17">
        <f t="shared" si="5"/>
        <v>-84973.98</v>
      </c>
      <c r="X35" s="17">
        <f t="shared" si="6"/>
        <v>3.6084396801088992</v>
      </c>
      <c r="Y35" s="17">
        <f t="shared" si="7"/>
        <v>-10413.779999999999</v>
      </c>
      <c r="Z35" s="17">
        <f t="shared" si="8"/>
        <v>23.398799541000972</v>
      </c>
      <c r="AA35" s="17">
        <f t="shared" si="11"/>
        <v>14.406485907027999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5" t="s">
        <v>13</v>
      </c>
      <c r="C36" s="55"/>
      <c r="D36" s="55"/>
      <c r="E36" s="55"/>
      <c r="F36" s="55"/>
      <c r="G36" s="55"/>
      <c r="H36" s="55"/>
      <c r="I36" s="55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735274.90999999992</v>
      </c>
      <c r="N36" s="17">
        <f>N37+N38</f>
        <v>735274.90999999992</v>
      </c>
      <c r="O36" s="17">
        <f t="shared" ref="O36:S36" si="23">O37+O38</f>
        <v>30293470</v>
      </c>
      <c r="P36" s="17">
        <f t="shared" si="23"/>
        <v>2980370</v>
      </c>
      <c r="Q36" s="17">
        <f t="shared" ref="Q36" si="24">Q37+Q38</f>
        <v>446745.12</v>
      </c>
      <c r="R36" s="17">
        <f t="shared" si="23"/>
        <v>266091.67</v>
      </c>
      <c r="S36" s="17">
        <f t="shared" si="23"/>
        <v>970469.28</v>
      </c>
      <c r="T36" s="17">
        <f t="shared" si="2"/>
        <v>-180653.45</v>
      </c>
      <c r="U36" s="17">
        <f t="shared" si="3"/>
        <v>-29323000.719999999</v>
      </c>
      <c r="V36" s="17">
        <f t="shared" si="4"/>
        <v>3.2035593149282668</v>
      </c>
      <c r="W36" s="17">
        <f t="shared" si="5"/>
        <v>-2009900.72</v>
      </c>
      <c r="X36" s="17">
        <f t="shared" si="6"/>
        <v>32.562040283588949</v>
      </c>
      <c r="Y36" s="17">
        <f t="shared" si="7"/>
        <v>235194.37000000011</v>
      </c>
      <c r="Z36" s="17">
        <f t="shared" si="8"/>
        <v>131.98726990425936</v>
      </c>
      <c r="AA36" s="17">
        <f t="shared" si="11"/>
        <v>2.7358453090440835</v>
      </c>
      <c r="AB36" s="17">
        <f>AB37+AB38</f>
        <v>43485252</v>
      </c>
    </row>
    <row r="37" spans="1:29" s="5" customFormat="1" ht="36" hidden="1" customHeight="1" x14ac:dyDescent="0.3">
      <c r="A37" s="9"/>
      <c r="B37" s="59" t="s">
        <v>14</v>
      </c>
      <c r="C37" s="59"/>
      <c r="D37" s="59"/>
      <c r="E37" s="59"/>
      <c r="F37" s="59"/>
      <c r="G37" s="59"/>
      <c r="H37" s="59"/>
      <c r="I37" s="59"/>
      <c r="J37" s="18">
        <v>25011552.5</v>
      </c>
      <c r="K37" s="18">
        <v>25635946.170000002</v>
      </c>
      <c r="L37" s="18">
        <f>K37</f>
        <v>25635946.170000002</v>
      </c>
      <c r="M37" s="18">
        <v>705631.69</v>
      </c>
      <c r="N37" s="18">
        <f>M37</f>
        <v>705631.69</v>
      </c>
      <c r="O37" s="18">
        <v>30293470</v>
      </c>
      <c r="P37" s="18">
        <v>2980370</v>
      </c>
      <c r="Q37" s="18">
        <v>436832.14</v>
      </c>
      <c r="R37" s="18">
        <v>264091.67</v>
      </c>
      <c r="S37" s="18">
        <v>919188.14</v>
      </c>
      <c r="T37" s="18">
        <f t="shared" si="2"/>
        <v>-172740.47000000003</v>
      </c>
      <c r="U37" s="18">
        <f t="shared" si="3"/>
        <v>-29374281.859999999</v>
      </c>
      <c r="V37" s="18">
        <f t="shared" si="4"/>
        <v>3.0342781464124116</v>
      </c>
      <c r="W37" s="18">
        <f t="shared" si="5"/>
        <v>-2061181.8599999999</v>
      </c>
      <c r="X37" s="18">
        <f t="shared" si="6"/>
        <v>30.841410294694953</v>
      </c>
      <c r="Y37" s="18">
        <f t="shared" si="7"/>
        <v>213556.45000000007</v>
      </c>
      <c r="Z37" s="18">
        <f t="shared" si="8"/>
        <v>130.26457754469618</v>
      </c>
      <c r="AA37" s="18">
        <f t="shared" si="11"/>
        <v>2.7525088612713371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59" t="s">
        <v>12</v>
      </c>
      <c r="C38" s="59"/>
      <c r="D38" s="59"/>
      <c r="E38" s="59"/>
      <c r="F38" s="59"/>
      <c r="G38" s="59"/>
      <c r="H38" s="59"/>
      <c r="I38" s="59"/>
      <c r="J38" s="18">
        <v>43290.09</v>
      </c>
      <c r="K38" s="18">
        <v>1239656.32</v>
      </c>
      <c r="L38" s="18">
        <f>K38</f>
        <v>1239656.32</v>
      </c>
      <c r="M38" s="18">
        <v>29643.22</v>
      </c>
      <c r="N38" s="18">
        <f>M38</f>
        <v>29643.22</v>
      </c>
      <c r="O38" s="18">
        <v>0</v>
      </c>
      <c r="P38" s="18">
        <v>0</v>
      </c>
      <c r="Q38" s="18">
        <v>9912.98</v>
      </c>
      <c r="R38" s="18">
        <v>2000</v>
      </c>
      <c r="S38" s="18">
        <v>51281.14</v>
      </c>
      <c r="T38" s="18">
        <f t="shared" si="2"/>
        <v>-7912.98</v>
      </c>
      <c r="U38" s="18">
        <f t="shared" si="3"/>
        <v>51281.14</v>
      </c>
      <c r="V38" s="18">
        <v>0</v>
      </c>
      <c r="W38" s="18">
        <f t="shared" si="5"/>
        <v>51281.14</v>
      </c>
      <c r="X38" s="18" t="e">
        <f t="shared" si="6"/>
        <v>#DIV/0!</v>
      </c>
      <c r="Y38" s="18">
        <f t="shared" si="7"/>
        <v>21637.919999999998</v>
      </c>
      <c r="Z38" s="18">
        <f t="shared" si="8"/>
        <v>172.99449924805739</v>
      </c>
      <c r="AA38" s="18">
        <f t="shared" si="11"/>
        <v>2.3912450186193541</v>
      </c>
      <c r="AB38" s="18">
        <v>0</v>
      </c>
    </row>
    <row r="39" spans="1:29" s="15" customFormat="1" ht="60" hidden="1" customHeight="1" x14ac:dyDescent="0.3">
      <c r="A39" s="14"/>
      <c r="B39" s="55" t="s">
        <v>11</v>
      </c>
      <c r="C39" s="55"/>
      <c r="D39" s="55"/>
      <c r="E39" s="55"/>
      <c r="F39" s="55"/>
      <c r="G39" s="55"/>
      <c r="H39" s="55"/>
      <c r="I39" s="55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269396.90000000002</v>
      </c>
      <c r="N39" s="17">
        <f>N40+N41</f>
        <v>269396.90000000002</v>
      </c>
      <c r="O39" s="17">
        <f t="shared" ref="O39:S39" si="26">O40+O41</f>
        <v>132000</v>
      </c>
      <c r="P39" s="17">
        <f t="shared" si="26"/>
        <v>0</v>
      </c>
      <c r="Q39" s="17">
        <f t="shared" ref="Q39" si="27">Q40+Q41</f>
        <v>46698</v>
      </c>
      <c r="R39" s="17">
        <f t="shared" si="26"/>
        <v>0</v>
      </c>
      <c r="S39" s="17">
        <f t="shared" si="26"/>
        <v>46698</v>
      </c>
      <c r="T39" s="17">
        <f t="shared" si="2"/>
        <v>-46698</v>
      </c>
      <c r="U39" s="17">
        <f t="shared" si="3"/>
        <v>-85302</v>
      </c>
      <c r="V39" s="17">
        <f t="shared" si="4"/>
        <v>35.377272727272732</v>
      </c>
      <c r="W39" s="17">
        <f t="shared" si="5"/>
        <v>46698</v>
      </c>
      <c r="X39" s="17" t="e">
        <f t="shared" si="6"/>
        <v>#DIV/0!</v>
      </c>
      <c r="Y39" s="17">
        <f t="shared" si="7"/>
        <v>-222698.90000000002</v>
      </c>
      <c r="Z39" s="17">
        <f t="shared" si="8"/>
        <v>17.334275190249031</v>
      </c>
      <c r="AA39" s="17">
        <f t="shared" si="11"/>
        <v>6.2787196901836166</v>
      </c>
      <c r="AB39" s="17">
        <f>AB40+AB41</f>
        <v>1411920.5699999998</v>
      </c>
    </row>
    <row r="40" spans="1:29" s="5" customFormat="1" ht="75" hidden="1" customHeight="1" x14ac:dyDescent="0.3">
      <c r="A40" s="9"/>
      <c r="B40" s="59" t="s">
        <v>47</v>
      </c>
      <c r="C40" s="59"/>
      <c r="D40" s="59"/>
      <c r="E40" s="59"/>
      <c r="F40" s="59"/>
      <c r="G40" s="59"/>
      <c r="H40" s="59"/>
      <c r="I40" s="59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f t="shared" si="2"/>
        <v>0</v>
      </c>
      <c r="U40" s="18">
        <f t="shared" si="3"/>
        <v>0</v>
      </c>
      <c r="V40" s="18">
        <v>0</v>
      </c>
      <c r="W40" s="18">
        <f t="shared" si="5"/>
        <v>0</v>
      </c>
      <c r="X40" s="18" t="e">
        <f t="shared" si="6"/>
        <v>#DIV/0!</v>
      </c>
      <c r="Y40" s="18">
        <f t="shared" si="7"/>
        <v>0</v>
      </c>
      <c r="Z40" s="18">
        <v>0</v>
      </c>
      <c r="AA40" s="18">
        <f t="shared" si="11"/>
        <v>0</v>
      </c>
      <c r="AB40" s="31">
        <v>430132</v>
      </c>
      <c r="AC40" s="5" t="s">
        <v>65</v>
      </c>
    </row>
    <row r="41" spans="1:29" s="5" customFormat="1" ht="76.5" hidden="1" customHeight="1" x14ac:dyDescent="0.3">
      <c r="A41" s="9"/>
      <c r="B41" s="59" t="s">
        <v>10</v>
      </c>
      <c r="C41" s="59"/>
      <c r="D41" s="59"/>
      <c r="E41" s="59"/>
      <c r="F41" s="59"/>
      <c r="G41" s="59"/>
      <c r="H41" s="59"/>
      <c r="I41" s="59"/>
      <c r="J41" s="18">
        <v>4127104.29</v>
      </c>
      <c r="K41" s="18">
        <v>4127104.29</v>
      </c>
      <c r="L41" s="18">
        <f t="shared" si="28"/>
        <v>4127104.29</v>
      </c>
      <c r="M41" s="18">
        <v>269396.90000000002</v>
      </c>
      <c r="N41" s="18">
        <f>M41</f>
        <v>269396.90000000002</v>
      </c>
      <c r="O41" s="18">
        <v>132000</v>
      </c>
      <c r="P41" s="18">
        <v>0</v>
      </c>
      <c r="Q41" s="18">
        <v>46698</v>
      </c>
      <c r="R41" s="18">
        <v>0</v>
      </c>
      <c r="S41" s="18">
        <v>46698</v>
      </c>
      <c r="T41" s="18">
        <f t="shared" si="2"/>
        <v>-46698</v>
      </c>
      <c r="U41" s="18">
        <f t="shared" si="3"/>
        <v>-85302</v>
      </c>
      <c r="V41" s="18">
        <f t="shared" si="4"/>
        <v>35.377272727272732</v>
      </c>
      <c r="W41" s="18">
        <f t="shared" si="5"/>
        <v>46698</v>
      </c>
      <c r="X41" s="18" t="e">
        <f t="shared" si="6"/>
        <v>#DIV/0!</v>
      </c>
      <c r="Y41" s="18">
        <f t="shared" si="7"/>
        <v>-222698.90000000002</v>
      </c>
      <c r="Z41" s="18">
        <f t="shared" si="8"/>
        <v>17.334275190249031</v>
      </c>
      <c r="AA41" s="18">
        <f t="shared" si="11"/>
        <v>6.5275040578148324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5" t="s">
        <v>9</v>
      </c>
      <c r="C42" s="55"/>
      <c r="D42" s="55"/>
      <c r="E42" s="55"/>
      <c r="F42" s="55"/>
      <c r="G42" s="55"/>
      <c r="H42" s="55"/>
      <c r="I42" s="55"/>
      <c r="J42" s="17">
        <v>2200000</v>
      </c>
      <c r="K42" s="17">
        <v>2338187.02</v>
      </c>
      <c r="L42" s="17">
        <f t="shared" si="28"/>
        <v>2338187.02</v>
      </c>
      <c r="M42" s="17">
        <v>165274.72</v>
      </c>
      <c r="N42" s="17">
        <f>M42</f>
        <v>165274.72</v>
      </c>
      <c r="O42" s="17">
        <v>770140</v>
      </c>
      <c r="P42" s="17">
        <v>39072</v>
      </c>
      <c r="Q42" s="17">
        <v>12457.18</v>
      </c>
      <c r="R42" s="17">
        <v>43938.13</v>
      </c>
      <c r="S42" s="17">
        <v>123170.74</v>
      </c>
      <c r="T42" s="17">
        <f t="shared" si="2"/>
        <v>31480.949999999997</v>
      </c>
      <c r="U42" s="17">
        <f t="shared" si="3"/>
        <v>-646969.26</v>
      </c>
      <c r="V42" s="17">
        <f t="shared" si="4"/>
        <v>15.993292128703873</v>
      </c>
      <c r="W42" s="17">
        <f t="shared" si="5"/>
        <v>84098.74</v>
      </c>
      <c r="X42" s="17">
        <f t="shared" si="6"/>
        <v>315.24042792792795</v>
      </c>
      <c r="Y42" s="17">
        <f t="shared" si="7"/>
        <v>-42103.979999999996</v>
      </c>
      <c r="Z42" s="17">
        <f t="shared" si="8"/>
        <v>74.524851713559102</v>
      </c>
      <c r="AA42" s="17">
        <f t="shared" si="11"/>
        <v>7.0684987379666495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2"/>
        <v>0</v>
      </c>
      <c r="U43" s="17">
        <f t="shared" si="3"/>
        <v>59379.149999999994</v>
      </c>
      <c r="V43" s="17">
        <f t="shared" si="4"/>
        <v>190.79380733944953</v>
      </c>
      <c r="W43" s="17">
        <f t="shared" si="5"/>
        <v>124779.15</v>
      </c>
      <c r="X43" s="17" t="e">
        <f t="shared" si="6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1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2"/>
        <v>0</v>
      </c>
      <c r="U44" s="17">
        <f t="shared" si="3"/>
        <v>600</v>
      </c>
      <c r="V44" s="17">
        <f t="shared" si="4"/>
        <v>100.75566750629723</v>
      </c>
      <c r="W44" s="17">
        <f t="shared" si="5"/>
        <v>80000</v>
      </c>
      <c r="X44" s="17" t="e">
        <f t="shared" si="6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1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2"/>
        <v>0</v>
      </c>
      <c r="U45" s="17">
        <f t="shared" si="3"/>
        <v>127159.44</v>
      </c>
      <c r="V45" s="17">
        <f t="shared" si="4"/>
        <v>154.74146661541482</v>
      </c>
      <c r="W45" s="17">
        <f t="shared" si="5"/>
        <v>359450.33</v>
      </c>
      <c r="X45" s="17" t="e">
        <f t="shared" si="6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1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2"/>
        <v>0</v>
      </c>
      <c r="U46" s="17">
        <f t="shared" si="3"/>
        <v>585.42999999999302</v>
      </c>
      <c r="V46" s="17">
        <f t="shared" si="4"/>
        <v>100.24043823392998</v>
      </c>
      <c r="W46" s="17">
        <f t="shared" si="5"/>
        <v>244070</v>
      </c>
      <c r="X46" s="17" t="e">
        <f t="shared" si="6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1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2"/>
        <v>0</v>
      </c>
      <c r="U47" s="17">
        <f t="shared" si="3"/>
        <v>194009.67000000004</v>
      </c>
      <c r="V47" s="17">
        <f t="shared" si="4"/>
        <v>120.10274727340808</v>
      </c>
      <c r="W47" s="17">
        <f t="shared" si="5"/>
        <v>1159100</v>
      </c>
      <c r="X47" s="17" t="e">
        <f t="shared" si="6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1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2"/>
        <v>0</v>
      </c>
      <c r="U48" s="17">
        <f t="shared" si="3"/>
        <v>15000</v>
      </c>
      <c r="V48" s="17">
        <f t="shared" si="4"/>
        <v>103.57142857142858</v>
      </c>
      <c r="W48" s="17">
        <f t="shared" si="5"/>
        <v>435000</v>
      </c>
      <c r="X48" s="17" t="e">
        <f t="shared" si="6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1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2"/>
        <v>0</v>
      </c>
      <c r="U49" s="17">
        <f t="shared" si="3"/>
        <v>326062.56999999995</v>
      </c>
      <c r="V49" s="17">
        <f t="shared" si="4"/>
        <v>150.1634723076923</v>
      </c>
      <c r="W49" s="17">
        <f t="shared" si="5"/>
        <v>976062.57</v>
      </c>
      <c r="X49" s="17" t="e">
        <f t="shared" si="6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1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2"/>
        <v>0</v>
      </c>
      <c r="U50" s="17">
        <f t="shared" si="3"/>
        <v>33742.81</v>
      </c>
      <c r="V50" s="17">
        <f t="shared" si="4"/>
        <v>112.01349657700825</v>
      </c>
      <c r="W50" s="17">
        <f t="shared" si="5"/>
        <v>314616.99</v>
      </c>
      <c r="X50" s="17" t="e">
        <f t="shared" si="6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1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2"/>
        <v>0</v>
      </c>
      <c r="U51" s="17">
        <f t="shared" si="3"/>
        <v>213912.2200000002</v>
      </c>
      <c r="V51" s="17">
        <f t="shared" si="4"/>
        <v>109.56468276624854</v>
      </c>
      <c r="W51" s="17">
        <f t="shared" si="5"/>
        <v>2450392.25</v>
      </c>
      <c r="X51" s="17" t="e">
        <f t="shared" si="6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1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8"/>
        <v>256536.06</v>
      </c>
      <c r="M52" s="47">
        <v>11376.19</v>
      </c>
      <c r="N52" s="35">
        <f>M52</f>
        <v>11376.19</v>
      </c>
      <c r="O52" s="35">
        <v>426910</v>
      </c>
      <c r="P52" s="18">
        <v>20000</v>
      </c>
      <c r="Q52" s="35">
        <v>1091.54</v>
      </c>
      <c r="R52" s="35">
        <v>5180.0600000000004</v>
      </c>
      <c r="S52" s="35">
        <v>9497.52</v>
      </c>
      <c r="T52" s="35">
        <f t="shared" si="2"/>
        <v>4088.5200000000004</v>
      </c>
      <c r="U52" s="18">
        <f t="shared" si="3"/>
        <v>-417412.48</v>
      </c>
      <c r="V52" s="18">
        <f t="shared" si="4"/>
        <v>2.2247124686702113</v>
      </c>
      <c r="W52" s="18">
        <f t="shared" si="5"/>
        <v>-10502.48</v>
      </c>
      <c r="X52" s="18">
        <f t="shared" si="6"/>
        <v>47.4876</v>
      </c>
      <c r="Y52" s="18">
        <f t="shared" si="7"/>
        <v>-1878.67</v>
      </c>
      <c r="Z52" s="18">
        <f t="shared" si="8"/>
        <v>83.485947404183648</v>
      </c>
      <c r="AA52" s="18">
        <f t="shared" si="11"/>
        <v>4.4345383647039727</v>
      </c>
      <c r="AB52" s="35"/>
    </row>
    <row r="53" spans="1:28" s="15" customFormat="1" ht="36.75" hidden="1" customHeight="1" x14ac:dyDescent="0.3">
      <c r="A53" s="14"/>
      <c r="B53" s="55" t="s">
        <v>7</v>
      </c>
      <c r="C53" s="55"/>
      <c r="D53" s="55"/>
      <c r="E53" s="55"/>
      <c r="F53" s="55"/>
      <c r="G53" s="55"/>
      <c r="H53" s="55"/>
      <c r="I53" s="55"/>
      <c r="J53" s="17">
        <f t="shared" ref="J53:O53" si="29">J54+J55</f>
        <v>0</v>
      </c>
      <c r="K53" s="17">
        <f t="shared" si="29"/>
        <v>1294662.3799999999</v>
      </c>
      <c r="L53" s="17">
        <f t="shared" si="29"/>
        <v>1294662.3799999999</v>
      </c>
      <c r="M53" s="17">
        <f t="shared" si="29"/>
        <v>231956.31</v>
      </c>
      <c r="N53" s="17">
        <f t="shared" si="29"/>
        <v>231956.31</v>
      </c>
      <c r="O53" s="17">
        <f t="shared" si="29"/>
        <v>5544443</v>
      </c>
      <c r="P53" s="17">
        <v>0</v>
      </c>
      <c r="Q53" s="17">
        <f t="shared" ref="Q53" si="30">Q54+Q55</f>
        <v>145844.62</v>
      </c>
      <c r="R53" s="17">
        <f t="shared" ref="R53:S53" si="31">R54+R55</f>
        <v>618084.56999999995</v>
      </c>
      <c r="S53" s="17">
        <f t="shared" si="31"/>
        <v>905784.05</v>
      </c>
      <c r="T53" s="17">
        <f t="shared" si="2"/>
        <v>472239.94999999995</v>
      </c>
      <c r="U53" s="17">
        <f t="shared" si="3"/>
        <v>-4638658.95</v>
      </c>
      <c r="V53" s="17">
        <f t="shared" si="4"/>
        <v>16.336790729023637</v>
      </c>
      <c r="W53" s="17">
        <f t="shared" si="5"/>
        <v>905784.05</v>
      </c>
      <c r="X53" s="17" t="e">
        <f t="shared" si="6"/>
        <v>#DIV/0!</v>
      </c>
      <c r="Y53" s="17">
        <f t="shared" si="7"/>
        <v>673827.74</v>
      </c>
      <c r="Z53" s="17">
        <f t="shared" si="8"/>
        <v>390.49769760520854</v>
      </c>
      <c r="AA53" s="17">
        <f t="shared" si="11"/>
        <v>17.916355150444708</v>
      </c>
      <c r="AB53" s="17"/>
    </row>
    <row r="54" spans="1:28" s="5" customFormat="1" ht="28.5" hidden="1" customHeight="1" x14ac:dyDescent="0.3">
      <c r="A54" s="9"/>
      <c r="B54" s="53"/>
      <c r="C54" s="53"/>
      <c r="D54" s="53"/>
      <c r="E54" s="53"/>
      <c r="F54" s="53"/>
      <c r="G54" s="53"/>
      <c r="H54" s="53"/>
      <c r="I54" s="53" t="s">
        <v>81</v>
      </c>
      <c r="J54" s="18">
        <v>0</v>
      </c>
      <c r="K54" s="18">
        <v>1294662.3799999999</v>
      </c>
      <c r="L54" s="18">
        <f>K54</f>
        <v>1294662.3799999999</v>
      </c>
      <c r="M54" s="18">
        <v>231956.31</v>
      </c>
      <c r="N54" s="18">
        <f>M54</f>
        <v>231956.31</v>
      </c>
      <c r="O54" s="18">
        <v>0</v>
      </c>
      <c r="P54" s="18">
        <v>0</v>
      </c>
      <c r="Q54" s="18">
        <v>30094.62</v>
      </c>
      <c r="R54" s="18">
        <v>57184.57</v>
      </c>
      <c r="S54" s="18">
        <v>110953.05</v>
      </c>
      <c r="T54" s="35">
        <f t="shared" si="2"/>
        <v>27089.95</v>
      </c>
      <c r="U54" s="18">
        <f t="shared" si="3"/>
        <v>110953.05</v>
      </c>
      <c r="V54" s="18">
        <v>0</v>
      </c>
      <c r="W54" s="18"/>
      <c r="X54" s="18"/>
      <c r="Y54" s="18">
        <f t="shared" si="7"/>
        <v>-121003.26</v>
      </c>
      <c r="Z54" s="18">
        <f t="shared" si="8"/>
        <v>47.83359849102618</v>
      </c>
      <c r="AA54" s="18">
        <f t="shared" si="11"/>
        <v>17.916355150444708</v>
      </c>
      <c r="AB54" s="18"/>
    </row>
    <row r="55" spans="1:28" s="5" customFormat="1" ht="28.5" hidden="1" customHeight="1" x14ac:dyDescent="0.3">
      <c r="A55" s="9"/>
      <c r="B55" s="53"/>
      <c r="C55" s="53"/>
      <c r="D55" s="53"/>
      <c r="E55" s="53"/>
      <c r="F55" s="53"/>
      <c r="G55" s="53"/>
      <c r="H55" s="53"/>
      <c r="I55" s="53" t="s">
        <v>80</v>
      </c>
      <c r="J55" s="18">
        <v>0</v>
      </c>
      <c r="K55" s="18">
        <v>0</v>
      </c>
      <c r="L55" s="18">
        <f>K55</f>
        <v>0</v>
      </c>
      <c r="M55" s="18">
        <v>0</v>
      </c>
      <c r="N55" s="18">
        <f>M55</f>
        <v>0</v>
      </c>
      <c r="O55" s="18">
        <v>5544443</v>
      </c>
      <c r="P55" s="18">
        <v>0</v>
      </c>
      <c r="Q55" s="18">
        <v>115750</v>
      </c>
      <c r="R55" s="18">
        <v>560900</v>
      </c>
      <c r="S55" s="18">
        <v>794831</v>
      </c>
      <c r="T55" s="35">
        <f t="shared" si="2"/>
        <v>445150</v>
      </c>
      <c r="U55" s="18">
        <f t="shared" si="3"/>
        <v>-4749612</v>
      </c>
      <c r="V55" s="18">
        <f t="shared" si="4"/>
        <v>14.33563299325108</v>
      </c>
      <c r="W55" s="18"/>
      <c r="X55" s="18"/>
      <c r="Y55" s="18">
        <f t="shared" si="7"/>
        <v>794831</v>
      </c>
      <c r="Z55" s="18">
        <v>0</v>
      </c>
      <c r="AA55" s="18"/>
      <c r="AB55" s="18"/>
    </row>
    <row r="56" spans="1:28" s="15" customFormat="1" ht="36.75" customHeight="1" x14ac:dyDescent="0.3">
      <c r="A56" s="14"/>
      <c r="B56" s="55" t="s">
        <v>1</v>
      </c>
      <c r="C56" s="55"/>
      <c r="D56" s="55"/>
      <c r="E56" s="55"/>
      <c r="F56" s="55"/>
      <c r="G56" s="55"/>
      <c r="H56" s="55"/>
      <c r="I56" s="55"/>
      <c r="J56" s="17">
        <f>J57+J58+J59+J60+J61+J62+J63</f>
        <v>1796348547.49</v>
      </c>
      <c r="K56" s="17">
        <f t="shared" ref="K56:S56" si="32">K57+K58+K59+K60+K61+K62+K63</f>
        <v>1731743649.9200001</v>
      </c>
      <c r="L56" s="17">
        <f t="shared" ref="L56:M56" si="33">L57+L58+L59+L60+L61+L62+L63</f>
        <v>1731743649.9200001</v>
      </c>
      <c r="M56" s="17">
        <f t="shared" si="33"/>
        <v>87345009.580000013</v>
      </c>
      <c r="N56" s="17">
        <f t="shared" ref="N56" si="34">N57+N58+N59+N60+N61+N62+N63</f>
        <v>87345009.580000013</v>
      </c>
      <c r="O56" s="17">
        <f t="shared" si="32"/>
        <v>1719078386.7999997</v>
      </c>
      <c r="P56" s="17">
        <f t="shared" si="32"/>
        <v>140199621.38</v>
      </c>
      <c r="Q56" s="17">
        <f t="shared" ref="Q56" si="35">Q57+Q58+Q59+Q60+Q61+Q62+Q63</f>
        <v>1484739.79</v>
      </c>
      <c r="R56" s="17">
        <f t="shared" si="32"/>
        <v>81539213.790000007</v>
      </c>
      <c r="S56" s="17">
        <f t="shared" si="32"/>
        <v>127120699.3</v>
      </c>
      <c r="T56" s="17">
        <f t="shared" si="2"/>
        <v>80054474</v>
      </c>
      <c r="U56" s="17">
        <f t="shared" si="3"/>
        <v>-1591957687.4999998</v>
      </c>
      <c r="V56" s="17">
        <f t="shared" si="4"/>
        <v>7.3947005718936669</v>
      </c>
      <c r="W56" s="17">
        <f t="shared" si="5"/>
        <v>-13078922.079999998</v>
      </c>
      <c r="X56" s="17">
        <f t="shared" si="6"/>
        <v>90.671214407526378</v>
      </c>
      <c r="Y56" s="17">
        <f t="shared" si="7"/>
        <v>39775689.719999984</v>
      </c>
      <c r="Z56" s="17">
        <f t="shared" si="8"/>
        <v>145.53859449012839</v>
      </c>
      <c r="AA56" s="17">
        <f t="shared" ref="AA56:AA64" si="36">N56/L56*100</f>
        <v>5.0437609275503918</v>
      </c>
      <c r="AB56" s="30"/>
    </row>
    <row r="57" spans="1:28" s="15" customFormat="1" ht="54.75" customHeight="1" x14ac:dyDescent="0.3">
      <c r="A57" s="14"/>
      <c r="B57" s="55" t="s">
        <v>6</v>
      </c>
      <c r="C57" s="55"/>
      <c r="D57" s="55"/>
      <c r="E57" s="55"/>
      <c r="F57" s="55"/>
      <c r="G57" s="55"/>
      <c r="H57" s="55"/>
      <c r="I57" s="55"/>
      <c r="J57" s="17">
        <v>426424900</v>
      </c>
      <c r="K57" s="17">
        <v>426424900</v>
      </c>
      <c r="L57" s="17">
        <f t="shared" ref="L57:L63" si="37">K57</f>
        <v>426424900</v>
      </c>
      <c r="M57" s="17">
        <v>54153371</v>
      </c>
      <c r="N57" s="17">
        <f>M57</f>
        <v>54153371</v>
      </c>
      <c r="O57" s="17">
        <v>436509000</v>
      </c>
      <c r="P57" s="17">
        <v>36375750</v>
      </c>
      <c r="Q57" s="17">
        <v>0</v>
      </c>
      <c r="R57" s="17">
        <v>22020796</v>
      </c>
      <c r="S57" s="17">
        <v>58396546</v>
      </c>
      <c r="T57" s="17">
        <f t="shared" si="2"/>
        <v>22020796</v>
      </c>
      <c r="U57" s="17">
        <f t="shared" si="3"/>
        <v>-378112454</v>
      </c>
      <c r="V57" s="17">
        <f t="shared" si="4"/>
        <v>13.378085217028742</v>
      </c>
      <c r="W57" s="17">
        <f t="shared" si="5"/>
        <v>22020796</v>
      </c>
      <c r="X57" s="17">
        <f t="shared" si="6"/>
        <v>160.53702260434491</v>
      </c>
      <c r="Y57" s="17">
        <f t="shared" si="7"/>
        <v>4243175</v>
      </c>
      <c r="Z57" s="17">
        <f t="shared" si="8"/>
        <v>107.83547713031567</v>
      </c>
      <c r="AA57" s="17">
        <f t="shared" si="36"/>
        <v>12.699392319726169</v>
      </c>
      <c r="AB57" s="30"/>
    </row>
    <row r="58" spans="1:28" s="15" customFormat="1" ht="55.5" customHeight="1" x14ac:dyDescent="0.3">
      <c r="A58" s="14"/>
      <c r="B58" s="55" t="s">
        <v>5</v>
      </c>
      <c r="C58" s="55"/>
      <c r="D58" s="55"/>
      <c r="E58" s="55"/>
      <c r="F58" s="55"/>
      <c r="G58" s="55"/>
      <c r="H58" s="55"/>
      <c r="I58" s="55"/>
      <c r="J58" s="17">
        <v>290914546.44999999</v>
      </c>
      <c r="K58" s="17">
        <v>276999912.48000002</v>
      </c>
      <c r="L58" s="17">
        <f t="shared" si="37"/>
        <v>276999912.48000002</v>
      </c>
      <c r="M58" s="17">
        <v>343422</v>
      </c>
      <c r="N58" s="17">
        <f>M58</f>
        <v>343422</v>
      </c>
      <c r="O58" s="17">
        <v>218559774.88</v>
      </c>
      <c r="P58" s="17">
        <v>3912011</v>
      </c>
      <c r="Q58" s="17">
        <v>0</v>
      </c>
      <c r="R58" s="17">
        <v>0</v>
      </c>
      <c r="S58" s="17">
        <v>0</v>
      </c>
      <c r="T58" s="17">
        <f t="shared" si="2"/>
        <v>0</v>
      </c>
      <c r="U58" s="17">
        <f t="shared" si="3"/>
        <v>-218559774.88</v>
      </c>
      <c r="V58" s="17">
        <f t="shared" si="4"/>
        <v>0</v>
      </c>
      <c r="W58" s="17">
        <f t="shared" si="5"/>
        <v>-3912011</v>
      </c>
      <c r="X58" s="17">
        <f t="shared" si="6"/>
        <v>0</v>
      </c>
      <c r="Y58" s="17">
        <f t="shared" si="7"/>
        <v>-343422</v>
      </c>
      <c r="Z58" s="17">
        <v>0</v>
      </c>
      <c r="AA58" s="17">
        <f t="shared" si="36"/>
        <v>0.12397910054386597</v>
      </c>
      <c r="AB58" s="30"/>
    </row>
    <row r="59" spans="1:28" s="15" customFormat="1" ht="55.5" customHeight="1" x14ac:dyDescent="0.3">
      <c r="A59" s="14"/>
      <c r="B59" s="55" t="s">
        <v>4</v>
      </c>
      <c r="C59" s="55"/>
      <c r="D59" s="55"/>
      <c r="E59" s="55"/>
      <c r="F59" s="55"/>
      <c r="G59" s="55"/>
      <c r="H59" s="55"/>
      <c r="I59" s="55"/>
      <c r="J59" s="17">
        <v>1066999039.4299999</v>
      </c>
      <c r="K59" s="17">
        <v>1016038865.97</v>
      </c>
      <c r="L59" s="17">
        <f t="shared" si="37"/>
        <v>1016038865.97</v>
      </c>
      <c r="M59" s="17">
        <v>100009667</v>
      </c>
      <c r="N59" s="17">
        <f>M59</f>
        <v>100009667</v>
      </c>
      <c r="O59" s="17">
        <v>1035992167.8</v>
      </c>
      <c r="P59" s="17">
        <v>97405270.379999995</v>
      </c>
      <c r="Q59" s="17">
        <v>6445009.3600000003</v>
      </c>
      <c r="R59" s="17">
        <v>56481956.420000002</v>
      </c>
      <c r="S59" s="17">
        <v>150268352.88999999</v>
      </c>
      <c r="T59" s="17">
        <f t="shared" si="2"/>
        <v>50036947.060000002</v>
      </c>
      <c r="U59" s="17">
        <f t="shared" si="3"/>
        <v>-885723814.90999997</v>
      </c>
      <c r="V59" s="17">
        <f t="shared" si="4"/>
        <v>14.504776924048093</v>
      </c>
      <c r="W59" s="17">
        <f t="shared" si="5"/>
        <v>52863082.50999999</v>
      </c>
      <c r="X59" s="17">
        <f t="shared" si="6"/>
        <v>154.27127536710194</v>
      </c>
      <c r="Y59" s="17">
        <f t="shared" si="7"/>
        <v>50258685.889999986</v>
      </c>
      <c r="Z59" s="17">
        <f t="shared" si="8"/>
        <v>150.25382785246148</v>
      </c>
      <c r="AA59" s="17">
        <f t="shared" si="36"/>
        <v>9.8430946245862341</v>
      </c>
      <c r="AB59" s="30"/>
    </row>
    <row r="60" spans="1:28" s="15" customFormat="1" ht="37.5" customHeight="1" x14ac:dyDescent="0.3">
      <c r="A60" s="14"/>
      <c r="B60" s="55" t="s">
        <v>3</v>
      </c>
      <c r="C60" s="55"/>
      <c r="D60" s="55"/>
      <c r="E60" s="55"/>
      <c r="F60" s="55"/>
      <c r="G60" s="55"/>
      <c r="H60" s="55"/>
      <c r="I60" s="55"/>
      <c r="J60" s="17">
        <v>12583515.119999999</v>
      </c>
      <c r="K60" s="17">
        <v>11684333.98</v>
      </c>
      <c r="L60" s="17">
        <f t="shared" si="37"/>
        <v>11684333.98</v>
      </c>
      <c r="M60" s="17">
        <v>70797.55</v>
      </c>
      <c r="N60" s="17">
        <f>M60</f>
        <v>70797.55</v>
      </c>
      <c r="O60" s="17">
        <v>28017444.120000001</v>
      </c>
      <c r="P60" s="17">
        <v>2506590</v>
      </c>
      <c r="Q60" s="17">
        <v>58590</v>
      </c>
      <c r="R60" s="17">
        <v>2505224</v>
      </c>
      <c r="S60" s="17">
        <v>2563814</v>
      </c>
      <c r="T60" s="17">
        <f t="shared" si="2"/>
        <v>2446634</v>
      </c>
      <c r="U60" s="17">
        <f t="shared" si="3"/>
        <v>-25453630.120000001</v>
      </c>
      <c r="V60" s="17">
        <f t="shared" si="4"/>
        <v>9.1507775977675436</v>
      </c>
      <c r="W60" s="17">
        <f t="shared" si="5"/>
        <v>57224</v>
      </c>
      <c r="X60" s="17">
        <f t="shared" si="6"/>
        <v>102.28294216445451</v>
      </c>
      <c r="Y60" s="17">
        <f t="shared" si="7"/>
        <v>2493016.4500000002</v>
      </c>
      <c r="Z60" s="17">
        <f t="shared" si="8"/>
        <v>3621.3315291277731</v>
      </c>
      <c r="AA60" s="17">
        <f t="shared" si="36"/>
        <v>0.60591857542914906</v>
      </c>
      <c r="AB60" s="30"/>
    </row>
    <row r="61" spans="1:28" s="15" customFormat="1" ht="39" customHeight="1" x14ac:dyDescent="0.3">
      <c r="A61" s="14"/>
      <c r="B61" s="55" t="s">
        <v>2</v>
      </c>
      <c r="C61" s="55"/>
      <c r="D61" s="55"/>
      <c r="E61" s="55"/>
      <c r="F61" s="55"/>
      <c r="G61" s="55"/>
      <c r="H61" s="55"/>
      <c r="I61" s="55"/>
      <c r="J61" s="17">
        <v>4835497.8</v>
      </c>
      <c r="K61" s="17">
        <v>6004588.7999999998</v>
      </c>
      <c r="L61" s="17">
        <f t="shared" si="37"/>
        <v>6004588.7999999998</v>
      </c>
      <c r="M61" s="17">
        <v>272300</v>
      </c>
      <c r="N61" s="17">
        <f>M61</f>
        <v>272300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f t="shared" si="2"/>
        <v>0</v>
      </c>
      <c r="U61" s="17">
        <f t="shared" si="3"/>
        <v>0</v>
      </c>
      <c r="V61" s="17">
        <v>0</v>
      </c>
      <c r="W61" s="17">
        <f t="shared" si="5"/>
        <v>0</v>
      </c>
      <c r="X61" s="17" t="e">
        <f t="shared" si="6"/>
        <v>#DIV/0!</v>
      </c>
      <c r="Y61" s="17">
        <f t="shared" si="7"/>
        <v>-272300</v>
      </c>
      <c r="Z61" s="17">
        <f t="shared" si="8"/>
        <v>0</v>
      </c>
      <c r="AA61" s="17">
        <f t="shared" si="36"/>
        <v>4.5348650685289229</v>
      </c>
      <c r="AB61" s="30"/>
    </row>
    <row r="62" spans="1:28" s="15" customFormat="1" ht="168.75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7"/>
        <v>0</v>
      </c>
      <c r="M62" s="17">
        <v>0</v>
      </c>
      <c r="N62" s="17">
        <v>0</v>
      </c>
      <c r="O62" s="17">
        <v>0</v>
      </c>
      <c r="P62" s="17"/>
      <c r="Q62" s="17">
        <v>0</v>
      </c>
      <c r="R62" s="17">
        <v>531237.37</v>
      </c>
      <c r="S62" s="17">
        <v>531237.37</v>
      </c>
      <c r="T62" s="17">
        <f t="shared" si="2"/>
        <v>531237.37</v>
      </c>
      <c r="U62" s="17">
        <f t="shared" si="3"/>
        <v>531237.37</v>
      </c>
      <c r="V62" s="17">
        <v>0</v>
      </c>
      <c r="W62" s="17">
        <f t="shared" si="5"/>
        <v>531237.37</v>
      </c>
      <c r="X62" s="17" t="e">
        <f t="shared" si="6"/>
        <v>#DIV/0!</v>
      </c>
      <c r="Y62" s="17">
        <f t="shared" si="7"/>
        <v>531237.37</v>
      </c>
      <c r="Z62" s="17">
        <v>0</v>
      </c>
      <c r="AA62" s="17" t="e">
        <f t="shared" si="36"/>
        <v>#DIV/0!</v>
      </c>
      <c r="AB62" s="30"/>
    </row>
    <row r="63" spans="1:28" s="15" customFormat="1" ht="99.75" customHeight="1" x14ac:dyDescent="0.3">
      <c r="A63" s="14"/>
      <c r="B63" s="55" t="s">
        <v>0</v>
      </c>
      <c r="C63" s="55"/>
      <c r="D63" s="55"/>
      <c r="E63" s="55"/>
      <c r="F63" s="55"/>
      <c r="G63" s="55"/>
      <c r="H63" s="55"/>
      <c r="I63" s="55"/>
      <c r="J63" s="17">
        <v>-5408951.3099999996</v>
      </c>
      <c r="K63" s="17">
        <v>-5408951.3099999996</v>
      </c>
      <c r="L63" s="17">
        <f t="shared" si="37"/>
        <v>-5408951.3099999996</v>
      </c>
      <c r="M63" s="17">
        <v>-67504547.969999999</v>
      </c>
      <c r="N63" s="17">
        <f>M63</f>
        <v>-67504547.969999999</v>
      </c>
      <c r="O63" s="17">
        <v>0</v>
      </c>
      <c r="P63" s="17">
        <v>0</v>
      </c>
      <c r="Q63" s="17">
        <v>-5018859.57</v>
      </c>
      <c r="R63" s="17">
        <v>0</v>
      </c>
      <c r="S63" s="17">
        <v>-84639250.959999993</v>
      </c>
      <c r="T63" s="17">
        <f t="shared" si="2"/>
        <v>5018859.57</v>
      </c>
      <c r="U63" s="17">
        <f t="shared" si="3"/>
        <v>-84639250.959999993</v>
      </c>
      <c r="V63" s="17">
        <v>0</v>
      </c>
      <c r="W63" s="17">
        <f t="shared" si="5"/>
        <v>-84639250.959999993</v>
      </c>
      <c r="X63" s="17" t="e">
        <f t="shared" si="6"/>
        <v>#DIV/0!</v>
      </c>
      <c r="Y63" s="17">
        <f t="shared" si="7"/>
        <v>-17134702.989999995</v>
      </c>
      <c r="Z63" s="17">
        <f t="shared" si="8"/>
        <v>125.38303492916494</v>
      </c>
      <c r="AA63" s="17">
        <f t="shared" si="36"/>
        <v>1248.0154488578676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8">J56+J7</f>
        <v>2135801802.4200001</v>
      </c>
      <c r="K64" s="18">
        <f t="shared" si="38"/>
        <v>2092393430.8699999</v>
      </c>
      <c r="L64" s="18">
        <f t="shared" si="38"/>
        <v>2074760242.5439749</v>
      </c>
      <c r="M64" s="18">
        <f t="shared" si="38"/>
        <v>108049644.37</v>
      </c>
      <c r="N64" s="18">
        <f t="shared" si="38"/>
        <v>107156795.26159172</v>
      </c>
      <c r="O64" s="18">
        <f t="shared" si="38"/>
        <v>2072579769.7999997</v>
      </c>
      <c r="P64" s="18">
        <f t="shared" si="38"/>
        <v>159671452.38</v>
      </c>
      <c r="Q64" s="18">
        <f t="shared" ref="Q64" si="39">Q56+Q7</f>
        <v>7461399.1399999997</v>
      </c>
      <c r="R64" s="18">
        <f t="shared" si="38"/>
        <v>85471976.640000001</v>
      </c>
      <c r="S64" s="18">
        <f t="shared" si="38"/>
        <v>147066382.34</v>
      </c>
      <c r="T64" s="18">
        <f t="shared" si="2"/>
        <v>78010577.5</v>
      </c>
      <c r="U64" s="18">
        <f t="shared" si="3"/>
        <v>-1925513387.4599998</v>
      </c>
      <c r="V64" s="18">
        <f t="shared" si="4"/>
        <v>7.0958128841618313</v>
      </c>
      <c r="W64" s="17">
        <f t="shared" si="5"/>
        <v>-12605070.039999992</v>
      </c>
      <c r="X64" s="17">
        <f t="shared" si="6"/>
        <v>92.10562072799253</v>
      </c>
      <c r="Y64" s="18">
        <f t="shared" si="7"/>
        <v>39909587.078408286</v>
      </c>
      <c r="Z64" s="18">
        <f t="shared" si="8"/>
        <v>137.24410288771776</v>
      </c>
      <c r="AA64" s="17">
        <f t="shared" si="36"/>
        <v>5.1647796725756141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1"/>
      <c r="X65" s="51"/>
      <c r="Y65" s="10"/>
      <c r="Z65" s="10"/>
      <c r="AA65" s="10"/>
    </row>
    <row r="66" spans="1:27" s="5" customFormat="1" ht="62.25" customHeight="1" x14ac:dyDescent="0.3">
      <c r="I66" s="64" t="s">
        <v>88</v>
      </c>
      <c r="J66" s="64"/>
      <c r="K66" s="64"/>
      <c r="L66" s="64"/>
      <c r="M66" s="64"/>
      <c r="N66" s="64"/>
      <c r="O66" s="65"/>
      <c r="P66" s="65"/>
      <c r="Q66" s="65"/>
      <c r="R66" s="65"/>
      <c r="S66" s="65"/>
      <c r="T66" s="65"/>
      <c r="U66" s="65"/>
      <c r="V66" s="66" t="s">
        <v>50</v>
      </c>
      <c r="W66" s="65"/>
      <c r="X66" s="67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2021-02-05T08:26:34Z</cp:lastPrinted>
  <dcterms:created xsi:type="dcterms:W3CDTF">2018-12-30T09:36:16Z</dcterms:created>
  <dcterms:modified xsi:type="dcterms:W3CDTF">2021-02-05T08:27:03Z</dcterms:modified>
</cp:coreProperties>
</file>