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5.01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2" l="1"/>
  <c r="X10" i="2" l="1"/>
  <c r="W10" i="2"/>
  <c r="T10" i="2"/>
  <c r="N54" i="2"/>
  <c r="Y54" i="2" s="1"/>
  <c r="N55" i="2"/>
  <c r="Y55" i="2" s="1"/>
  <c r="M53" i="2"/>
  <c r="L55" i="2"/>
  <c r="L54" i="2"/>
  <c r="AA54" i="2" s="1"/>
  <c r="L53" i="2"/>
  <c r="K53" i="2"/>
  <c r="J53" i="2"/>
  <c r="Y63" i="2"/>
  <c r="Z62" i="2"/>
  <c r="Y62" i="2"/>
  <c r="Y61" i="2"/>
  <c r="Z60" i="2"/>
  <c r="Y60" i="2"/>
  <c r="Z59" i="2"/>
  <c r="Y59" i="2"/>
  <c r="Y58" i="2"/>
  <c r="Z57" i="2"/>
  <c r="Y57" i="2"/>
  <c r="Z54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Y38" i="2"/>
  <c r="Y35" i="2"/>
  <c r="Z30" i="2"/>
  <c r="Y30" i="2"/>
  <c r="Z29" i="2"/>
  <c r="Y29" i="2"/>
  <c r="Z28" i="2"/>
  <c r="Y28" i="2"/>
  <c r="Z26" i="2"/>
  <c r="Y26" i="2"/>
  <c r="Z25" i="2"/>
  <c r="Y25" i="2"/>
  <c r="Y21" i="2"/>
  <c r="Z20" i="2"/>
  <c r="Y20" i="2"/>
  <c r="Z19" i="2"/>
  <c r="Y19" i="2"/>
  <c r="Z18" i="2"/>
  <c r="Y18" i="2"/>
  <c r="Z17" i="2"/>
  <c r="Y17" i="2"/>
  <c r="Y14" i="2"/>
  <c r="U63" i="2"/>
  <c r="V62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V53" i="2" s="1"/>
  <c r="N63" i="2"/>
  <c r="N61" i="2"/>
  <c r="N60" i="2"/>
  <c r="N59" i="2"/>
  <c r="N58" i="2"/>
  <c r="N57" i="2"/>
  <c r="N52" i="2"/>
  <c r="N42" i="2"/>
  <c r="Y42" i="2" s="1"/>
  <c r="N41" i="2"/>
  <c r="Z41" i="2" s="1"/>
  <c r="N40" i="2"/>
  <c r="Y40" i="2" s="1"/>
  <c r="N38" i="2"/>
  <c r="N37" i="2"/>
  <c r="Z37" i="2" s="1"/>
  <c r="N35" i="2"/>
  <c r="Z35" i="2" s="1"/>
  <c r="N34" i="2"/>
  <c r="Y34" i="2" s="1"/>
  <c r="N27" i="2"/>
  <c r="Z27" i="2" s="1"/>
  <c r="N24" i="2"/>
  <c r="Z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Y13" i="2" s="1"/>
  <c r="N14" i="2"/>
  <c r="Z14" i="2" s="1"/>
  <c r="N9" i="2"/>
  <c r="Y9" i="2" s="1"/>
  <c r="L8" i="2"/>
  <c r="N8" i="2"/>
  <c r="Z8" i="2" s="1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8" i="2"/>
  <c r="W38" i="2"/>
  <c r="X37" i="2"/>
  <c r="W37" i="2"/>
  <c r="X35" i="2"/>
  <c r="W35" i="2"/>
  <c r="X34" i="2"/>
  <c r="W34" i="2"/>
  <c r="X32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Y24" i="2" l="1"/>
  <c r="U53" i="2"/>
  <c r="Z9" i="2"/>
  <c r="Y12" i="2"/>
  <c r="Z42" i="2"/>
  <c r="Z11" i="2"/>
  <c r="Y8" i="2"/>
  <c r="Y16" i="2"/>
  <c r="Y22" i="2"/>
  <c r="Y27" i="2"/>
  <c r="Y37" i="2"/>
  <c r="Y41" i="2"/>
  <c r="N53" i="2"/>
  <c r="Y53" i="2"/>
  <c r="Z53" i="2"/>
  <c r="N56" i="2"/>
  <c r="N39" i="2"/>
  <c r="N36" i="2"/>
  <c r="N33" i="2"/>
  <c r="N32" i="2"/>
  <c r="N15" i="2"/>
  <c r="N31" i="2" l="1"/>
  <c r="Y32" i="2"/>
  <c r="N23" i="2"/>
  <c r="N7" i="2" l="1"/>
  <c r="N64" i="2" s="1"/>
  <c r="Q56" i="2"/>
  <c r="Q39" i="2"/>
  <c r="Q36" i="2"/>
  <c r="Q33" i="2"/>
  <c r="Q31" i="2"/>
  <c r="Q15" i="2"/>
  <c r="Q7" i="2" l="1"/>
  <c r="Q23" i="2"/>
  <c r="Q64" i="2" l="1"/>
  <c r="S56" i="2"/>
  <c r="S39" i="2"/>
  <c r="S36" i="2"/>
  <c r="S33" i="2"/>
  <c r="S31" i="2"/>
  <c r="S15" i="2"/>
  <c r="V56" i="2" l="1"/>
  <c r="U56" i="2"/>
  <c r="Z56" i="2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l="1"/>
  <c r="M64" i="2" s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X31" i="2"/>
  <c r="X33" i="2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s="1"/>
  <c r="T15" i="2" l="1"/>
  <c r="T31" i="2"/>
  <c r="T23" i="2"/>
  <c r="T7" i="2" l="1"/>
  <c r="R64" i="2" l="1"/>
  <c r="T64" i="2" s="1"/>
  <c r="L35" i="2"/>
  <c r="L63" i="2"/>
  <c r="L62" i="2"/>
  <c r="L61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V36" i="2" l="1"/>
  <c r="U36" i="2"/>
  <c r="O7" i="2"/>
  <c r="U15" i="2"/>
  <c r="V15" i="2"/>
  <c r="O23" i="2"/>
  <c r="V31" i="2"/>
  <c r="U31" i="2"/>
  <c r="K23" i="2"/>
  <c r="K7" i="2" s="1"/>
  <c r="U7" i="2" l="1"/>
  <c r="V7" i="2"/>
  <c r="V23" i="2"/>
  <c r="U23" i="2"/>
  <c r="O64" i="2"/>
  <c r="K64" i="2"/>
  <c r="Y7" i="2"/>
  <c r="V64" i="2" l="1"/>
  <c r="U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<sst xmlns="http://schemas.openxmlformats.org/spreadsheetml/2006/main" count="140" uniqueCount="90">
  <si>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</si>
  <si>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</si>
  <si>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</si>
  <si>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</si>
  <si>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</si>
  <si>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</si>
  <si>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</si>
  <si>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</si>
  <si>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</si>
  <si>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</si>
  <si>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</si>
  <si>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</si>
  <si>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</si>
  <si>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</si>
  <si>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</si>
  <si>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</si>
  <si>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</si>
  <si>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</si>
  <si>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</si>
  <si>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</si>
  <si>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</si>
  <si>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</si>
  <si>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</si>
  <si>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</si>
  <si>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</si>
  <si>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</si>
  <si>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</si>
  <si>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</si>
  <si>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</si>
  <si>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</si>
  <si>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</si>
  <si>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</si>
  <si>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</si>
  <si>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</si>
  <si>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</si>
  <si>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</si>
  <si>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</si>
  <si>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</si>
  <si>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</si>
  <si>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</si>
  <si>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</si>
  <si>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</si>
  <si>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</si>
  <si>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</si>
  <si>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</si>
  <si>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</si>
  <si>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</si>
  <si>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</si>
  <si>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</si>
  <si>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</si>
  <si>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</si>
  <si>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</si>
  <si>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</si>
  <si>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</si>
  <si>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</si>
  <si>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</si>
  <si>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</si>
  <si>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</si>
  <si>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</si>
  <si>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</si>
  <si>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</si>
  <si>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</si>
  <si>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</si>
  <si>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</si>
  <si>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</si>
  <si>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</si>
  <si>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</si>
  <si>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</si>
  <si>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</si>
  <si>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</si>
  <si>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</si>
  <si>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</si>
  <si>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Исполнено по 14.01.2020 год</t>
  </si>
  <si>
    <t>Исполнено по 14.01.2020 год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</si>
  <si>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</si>
  <si>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</si>
  <si>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с 01.01.2021 по 14.01.2021</t>
  </si>
  <si>
    <t>исполнение за недели</t>
  </si>
  <si>
    <t>на год (уточненный, с учетом изменений)</t>
  </si>
  <si>
    <t>1 месяц 2021 года</t>
  </si>
  <si>
    <t>откл.+- от плана за 1 месяц 2021 года</t>
  </si>
  <si>
    <t>с 11.01.2021 по 14.01.2021 (неделя) П</t>
  </si>
  <si>
    <t>с 15.01.2021 по 21.01.2021 (неделя) Т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</si>
  <si>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</si>
  <si>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</si>
  <si>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</si>
  <si>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</si>
  <si>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Информация об исполнении бюджета Благодарненского городского округа Ставропольского края по доходам по состоянию на 14 января 2021 года</t>
  </si>
  <si>
    <t>рублей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</si>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</sst>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L67" sqref="L6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140625" style="1" hidden="1" customWidth="1"/>
    <col min="17" max="17" width="20" style="1" hidden="1" customWidth="1"/>
    <col min="18" max="18" width="18.140625" style="1" hidden="1" customWidth="1"/>
    <col min="19" max="19" width="22.140625" style="1" customWidth="1"/>
    <col min="20" max="20" width="19.140625" style="1" hidden="1" customWidth="1"/>
    <col min="21" max="21" width="23" style="1" bestFit="1" customWidth="1"/>
    <col min="22" max="22" width="11.42578125" style="1" customWidth="1"/>
    <col min="23" max="23" width="19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4" t="s">
        <v>88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72</v>
      </c>
      <c r="N4" s="58" t="s">
        <v>73</v>
      </c>
      <c r="O4" s="62" t="s">
        <v>83</v>
      </c>
      <c r="P4" s="63"/>
      <c r="Q4" s="58" t="s">
        <v>77</v>
      </c>
      <c r="R4" s="58"/>
      <c r="S4" s="58" t="s">
        <v>76</v>
      </c>
      <c r="T4" s="60" t="s">
        <v>67</v>
      </c>
      <c r="U4" s="57" t="s">
        <v>74</v>
      </c>
      <c r="V4" s="57"/>
      <c r="W4" s="58" t="s">
        <v>80</v>
      </c>
      <c r="X4" s="58"/>
      <c r="Y4" s="58" t="s">
        <v>75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51" t="s">
        <v>78</v>
      </c>
      <c r="P5" s="51" t="s">
        <v>79</v>
      </c>
      <c r="Q5" s="54" t="s">
        <v>81</v>
      </c>
      <c r="R5" s="54" t="s">
        <v>82</v>
      </c>
      <c r="S5" s="58"/>
      <c r="T5" s="61"/>
      <c r="U5" s="24" t="s">
        <v>48</v>
      </c>
      <c r="V5" s="24" t="s">
        <v>49</v>
      </c>
      <c r="W5" s="51" t="s">
        <v>48</v>
      </c>
      <c r="X5" s="51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48">
        <v>5</v>
      </c>
      <c r="R6" s="46">
        <v>6</v>
      </c>
      <c r="S6" s="23">
        <v>5</v>
      </c>
      <c r="T6" s="36">
        <v>6</v>
      </c>
      <c r="U6" s="23">
        <v>6</v>
      </c>
      <c r="V6" s="23">
        <v>7</v>
      </c>
      <c r="W6" s="50"/>
      <c r="X6" s="50"/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343016592.62397486</v>
      </c>
      <c r="M7" s="17">
        <f t="shared" si="0"/>
        <v>2549543.0500000003</v>
      </c>
      <c r="N7" s="17">
        <f t="shared" si="0"/>
        <v>2392158.5674211448</v>
      </c>
      <c r="O7" s="17">
        <f t="shared" si="0"/>
        <v>353501383</v>
      </c>
      <c r="P7" s="17">
        <f t="shared" si="0"/>
        <v>19471831</v>
      </c>
      <c r="Q7" s="17">
        <f t="shared" si="0"/>
        <v>0</v>
      </c>
      <c r="R7" s="17">
        <f t="shared" si="0"/>
        <v>0</v>
      </c>
      <c r="S7" s="17">
        <f t="shared" si="0"/>
        <v>2151480.2600000002</v>
      </c>
      <c r="T7" s="17">
        <f>R7-Q7</f>
        <v>0</v>
      </c>
      <c r="U7" s="17">
        <f>S7-O7</f>
        <v>-351349902.74000001</v>
      </c>
      <c r="V7" s="17">
        <f>S7/O7*100</f>
        <v>0.60862004039175144</v>
      </c>
      <c r="W7" s="17">
        <f>S7-P7</f>
        <v>-17320350.739999998</v>
      </c>
      <c r="X7" s="17">
        <f>S7/P7*100</f>
        <v>11.049193370669661</v>
      </c>
      <c r="Y7" s="17">
        <f>S7-N7</f>
        <v>-240678.30742114456</v>
      </c>
      <c r="Z7" s="17">
        <f>S7/N7*100</f>
        <v>89.938864810261862</v>
      </c>
      <c r="AA7" s="17">
        <f>N7/L7*100</f>
        <v>0.69738858669251058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1468350.05</v>
      </c>
      <c r="N8" s="27">
        <f>M8/34.24*100*30.57/100</f>
        <v>1310965.5674211448</v>
      </c>
      <c r="O8" s="17">
        <v>155881000</v>
      </c>
      <c r="P8" s="17">
        <v>7374501</v>
      </c>
      <c r="Q8" s="17"/>
      <c r="R8" s="17"/>
      <c r="S8" s="17">
        <v>1117155.75</v>
      </c>
      <c r="T8" s="17">
        <f t="shared" ref="T8:T64" si="1">R8-Q8</f>
        <v>0</v>
      </c>
      <c r="U8" s="17">
        <f t="shared" ref="U8:U64" si="2">S8-O8</f>
        <v>-154763844.25</v>
      </c>
      <c r="V8" s="17">
        <f t="shared" ref="V8:V64" si="3">S8/O8*100</f>
        <v>0.71667217300376573</v>
      </c>
      <c r="W8" s="17">
        <f t="shared" ref="W8:W64" si="4">S8-P8</f>
        <v>-6257345.25</v>
      </c>
      <c r="X8" s="17">
        <f t="shared" ref="X8:X64" si="5">S8/P8*100</f>
        <v>15.148899566221496</v>
      </c>
      <c r="Y8" s="17">
        <f t="shared" ref="Y8:Y64" si="6">S8-N8</f>
        <v>-193809.81742114481</v>
      </c>
      <c r="Z8" s="17">
        <f t="shared" ref="Z8:Z64" si="7">S8/N8*100</f>
        <v>85.216254168872169</v>
      </c>
      <c r="AA8" s="17">
        <f>N8/L8*100</f>
        <v>0.89254693858494516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8">K9</f>
        <v>20275547.789999999</v>
      </c>
      <c r="M9" s="17">
        <v>0.01</v>
      </c>
      <c r="N9" s="17">
        <f>M9</f>
        <v>0.01</v>
      </c>
      <c r="O9" s="17">
        <v>25639600</v>
      </c>
      <c r="P9" s="17">
        <v>1583589</v>
      </c>
      <c r="Q9" s="17"/>
      <c r="R9" s="17"/>
      <c r="S9" s="17">
        <v>0</v>
      </c>
      <c r="T9" s="17">
        <f t="shared" si="1"/>
        <v>0</v>
      </c>
      <c r="U9" s="17">
        <f t="shared" si="2"/>
        <v>-25639600</v>
      </c>
      <c r="V9" s="17">
        <f t="shared" si="3"/>
        <v>0</v>
      </c>
      <c r="W9" s="17">
        <f t="shared" si="4"/>
        <v>-1583589</v>
      </c>
      <c r="X9" s="17">
        <f t="shared" si="5"/>
        <v>0</v>
      </c>
      <c r="Y9" s="17">
        <f t="shared" si="6"/>
        <v>-0.01</v>
      </c>
      <c r="Z9" s="17">
        <f t="shared" si="7"/>
        <v>0</v>
      </c>
      <c r="AA9" s="17">
        <f>N9/L9*100</f>
        <v>4.9320492366337202E-8</v>
      </c>
      <c r="AB9" s="30">
        <v>21311346.530000001</v>
      </c>
    </row>
    <row r="10" spans="1:29" s="15" customFormat="1" ht="54" hidden="1" customHeight="1" x14ac:dyDescent="0.3">
      <c r="A10" s="14"/>
      <c r="B10" s="49"/>
      <c r="C10" s="49"/>
      <c r="D10" s="49"/>
      <c r="E10" s="49"/>
      <c r="F10" s="49"/>
      <c r="G10" s="49"/>
      <c r="H10" s="49"/>
      <c r="I10" s="49" t="s">
        <v>84</v>
      </c>
      <c r="J10" s="17">
        <v>0</v>
      </c>
      <c r="K10" s="17">
        <v>0</v>
      </c>
      <c r="L10" s="17">
        <f t="shared" si="8"/>
        <v>0</v>
      </c>
      <c r="M10" s="17">
        <v>0</v>
      </c>
      <c r="N10" s="17">
        <f>M10</f>
        <v>0</v>
      </c>
      <c r="O10" s="17">
        <v>6893000</v>
      </c>
      <c r="P10" s="17">
        <v>251481</v>
      </c>
      <c r="Q10" s="17"/>
      <c r="R10" s="17"/>
      <c r="S10" s="17">
        <v>120489.45</v>
      </c>
      <c r="T10" s="17">
        <f t="shared" si="1"/>
        <v>0</v>
      </c>
      <c r="U10" s="17">
        <f t="shared" si="2"/>
        <v>-6772510.5499999998</v>
      </c>
      <c r="V10" s="17">
        <f t="shared" si="3"/>
        <v>1.7479972435804438</v>
      </c>
      <c r="W10" s="17">
        <f>S10-P10</f>
        <v>-130991.55</v>
      </c>
      <c r="X10" s="17">
        <f>S10/P10*100</f>
        <v>47.911949610507357</v>
      </c>
      <c r="Y10" s="17">
        <f t="shared" si="6"/>
        <v>120489.45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17">
        <f t="shared" si="8"/>
        <v>11880184.26</v>
      </c>
      <c r="M11" s="17">
        <v>290653.44</v>
      </c>
      <c r="N11" s="17">
        <f t="shared" ref="N11:N14" si="9">M11</f>
        <v>290653.44</v>
      </c>
      <c r="O11" s="17">
        <v>3200000</v>
      </c>
      <c r="P11" s="17">
        <v>1500000</v>
      </c>
      <c r="Q11" s="17"/>
      <c r="R11" s="17"/>
      <c r="S11" s="17">
        <v>353476.7</v>
      </c>
      <c r="T11" s="17">
        <f t="shared" si="1"/>
        <v>0</v>
      </c>
      <c r="U11" s="17">
        <f t="shared" si="2"/>
        <v>-2846523.3</v>
      </c>
      <c r="V11" s="17">
        <f t="shared" si="3"/>
        <v>11.046146875</v>
      </c>
      <c r="W11" s="17">
        <f t="shared" si="4"/>
        <v>-1146523.3</v>
      </c>
      <c r="X11" s="17">
        <f t="shared" si="5"/>
        <v>23.565113333333336</v>
      </c>
      <c r="Y11" s="17">
        <f t="shared" si="6"/>
        <v>62823.260000000009</v>
      </c>
      <c r="Z11" s="17">
        <f t="shared" si="7"/>
        <v>121.61449043919797</v>
      </c>
      <c r="AA11" s="17">
        <f t="shared" ref="AA11:AA54" si="10">N11/L11*100</f>
        <v>2.446539831697863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8"/>
        <v>11042346.74</v>
      </c>
      <c r="M12" s="17">
        <v>1106</v>
      </c>
      <c r="N12" s="17">
        <f t="shared" si="9"/>
        <v>1106</v>
      </c>
      <c r="O12" s="17">
        <v>7502000</v>
      </c>
      <c r="P12" s="17">
        <v>52780</v>
      </c>
      <c r="Q12" s="17"/>
      <c r="R12" s="17"/>
      <c r="S12" s="17">
        <v>897.8</v>
      </c>
      <c r="T12" s="17">
        <f t="shared" si="1"/>
        <v>0</v>
      </c>
      <c r="U12" s="17">
        <f t="shared" si="2"/>
        <v>-7501102.2000000002</v>
      </c>
      <c r="V12" s="17">
        <f t="shared" si="3"/>
        <v>1.1967475339909356E-2</v>
      </c>
      <c r="W12" s="17">
        <f t="shared" si="4"/>
        <v>-51882.2</v>
      </c>
      <c r="X12" s="17">
        <f t="shared" si="5"/>
        <v>1.701023114816218</v>
      </c>
      <c r="Y12" s="17">
        <f t="shared" si="6"/>
        <v>-208.20000000000005</v>
      </c>
      <c r="Z12" s="17">
        <f t="shared" si="7"/>
        <v>81.175406871609397</v>
      </c>
      <c r="AA12" s="17">
        <f t="shared" si="10"/>
        <v>1.0015986873456936E-2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17">
        <f t="shared" si="8"/>
        <v>199821.72</v>
      </c>
      <c r="M13" s="17">
        <v>0</v>
      </c>
      <c r="N13" s="17">
        <f t="shared" si="9"/>
        <v>0</v>
      </c>
      <c r="O13" s="17">
        <v>407460</v>
      </c>
      <c r="P13" s="17">
        <v>65648</v>
      </c>
      <c r="Q13" s="17"/>
      <c r="R13" s="17"/>
      <c r="S13" s="17">
        <v>40131</v>
      </c>
      <c r="T13" s="17">
        <f t="shared" si="1"/>
        <v>0</v>
      </c>
      <c r="U13" s="17">
        <f t="shared" si="2"/>
        <v>-367329</v>
      </c>
      <c r="V13" s="17">
        <f t="shared" si="3"/>
        <v>9.8490649388897076</v>
      </c>
      <c r="W13" s="17">
        <f t="shared" si="4"/>
        <v>-25517</v>
      </c>
      <c r="X13" s="17">
        <f t="shared" si="5"/>
        <v>61.130575188886183</v>
      </c>
      <c r="Y13" s="17">
        <f t="shared" si="6"/>
        <v>40131</v>
      </c>
      <c r="Z13" s="17">
        <v>0</v>
      </c>
      <c r="AA13" s="17">
        <f t="shared" si="10"/>
        <v>0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8"/>
        <v>12135551.99</v>
      </c>
      <c r="M14" s="17">
        <v>68116.44</v>
      </c>
      <c r="N14" s="17">
        <f t="shared" si="9"/>
        <v>68116.44</v>
      </c>
      <c r="O14" s="17">
        <v>11117000</v>
      </c>
      <c r="P14" s="17">
        <v>385017</v>
      </c>
      <c r="Q14" s="17"/>
      <c r="R14" s="17"/>
      <c r="S14" s="17">
        <v>117339.47</v>
      </c>
      <c r="T14" s="17">
        <f t="shared" si="1"/>
        <v>0</v>
      </c>
      <c r="U14" s="17">
        <f t="shared" si="2"/>
        <v>-10999660.529999999</v>
      </c>
      <c r="V14" s="17">
        <f t="shared" si="3"/>
        <v>1.0554958172168751</v>
      </c>
      <c r="W14" s="17">
        <f t="shared" si="4"/>
        <v>-267677.53000000003</v>
      </c>
      <c r="X14" s="17">
        <f t="shared" si="5"/>
        <v>30.476438702706631</v>
      </c>
      <c r="Y14" s="17">
        <f t="shared" si="6"/>
        <v>49223.03</v>
      </c>
      <c r="Z14" s="17">
        <f t="shared" si="7"/>
        <v>172.2630689448832</v>
      </c>
      <c r="AA14" s="17">
        <f t="shared" si="10"/>
        <v>0.56129659414033795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592631.82999999996</v>
      </c>
      <c r="N15" s="17">
        <f>N16+N21</f>
        <v>592631.82999999996</v>
      </c>
      <c r="O15" s="17">
        <f t="shared" ref="O15:S15" si="11">O16+O21</f>
        <v>57080420</v>
      </c>
      <c r="P15" s="17">
        <f t="shared" si="11"/>
        <v>4144468</v>
      </c>
      <c r="Q15" s="17">
        <f t="shared" ref="Q15" si="12">Q16+Q21</f>
        <v>0</v>
      </c>
      <c r="R15" s="17">
        <f t="shared" si="11"/>
        <v>0</v>
      </c>
      <c r="S15" s="17">
        <f t="shared" si="11"/>
        <v>128827.71</v>
      </c>
      <c r="T15" s="17">
        <f t="shared" si="1"/>
        <v>0</v>
      </c>
      <c r="U15" s="17">
        <f t="shared" si="2"/>
        <v>-56951592.289999999</v>
      </c>
      <c r="V15" s="17">
        <f t="shared" si="3"/>
        <v>0.22569509824910189</v>
      </c>
      <c r="W15" s="17">
        <f t="shared" si="4"/>
        <v>-4015640.29</v>
      </c>
      <c r="X15" s="17">
        <f t="shared" si="5"/>
        <v>3.1084257376338775</v>
      </c>
      <c r="Y15" s="17">
        <f t="shared" si="6"/>
        <v>-463804.11999999994</v>
      </c>
      <c r="Z15" s="17">
        <f t="shared" si="7"/>
        <v>21.738236705915714</v>
      </c>
      <c r="AA15" s="17">
        <f t="shared" si="10"/>
        <v>1.0031459430015339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32"/>
      <c r="C16" s="32"/>
      <c r="D16" s="32"/>
      <c r="E16" s="32"/>
      <c r="F16" s="32"/>
      <c r="G16" s="32"/>
      <c r="H16" s="3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8879</v>
      </c>
      <c r="N16" s="18">
        <f>M16</f>
        <v>8879</v>
      </c>
      <c r="O16" s="18">
        <v>18390732</v>
      </c>
      <c r="P16" s="18">
        <v>3319710</v>
      </c>
      <c r="Q16" s="18"/>
      <c r="R16" s="18"/>
      <c r="S16" s="18">
        <v>0</v>
      </c>
      <c r="T16" s="17">
        <f t="shared" si="1"/>
        <v>0</v>
      </c>
      <c r="U16" s="17">
        <f t="shared" si="2"/>
        <v>-18390732</v>
      </c>
      <c r="V16" s="17">
        <f t="shared" si="3"/>
        <v>0</v>
      </c>
      <c r="W16" s="17">
        <f t="shared" si="4"/>
        <v>-3319710</v>
      </c>
      <c r="X16" s="17">
        <f t="shared" si="5"/>
        <v>0</v>
      </c>
      <c r="Y16" s="17">
        <f t="shared" si="6"/>
        <v>-8879</v>
      </c>
      <c r="Z16" s="17">
        <f t="shared" si="7"/>
        <v>0</v>
      </c>
      <c r="AA16" s="17">
        <f t="shared" si="10"/>
        <v>3.9795193095285605E-2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1"/>
        <v>0</v>
      </c>
      <c r="U17" s="17">
        <f t="shared" si="2"/>
        <v>0</v>
      </c>
      <c r="V17" s="17" t="e">
        <f t="shared" si="3"/>
        <v>#DIV/0!</v>
      </c>
      <c r="W17" s="17">
        <f t="shared" si="4"/>
        <v>0</v>
      </c>
      <c r="X17" s="17" t="e">
        <f t="shared" si="5"/>
        <v>#DIV/0!</v>
      </c>
      <c r="Y17" s="17">
        <f t="shared" si="6"/>
        <v>-20632512.710000001</v>
      </c>
      <c r="Z17" s="17">
        <f t="shared" si="7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1"/>
        <v>0</v>
      </c>
      <c r="U18" s="17">
        <f t="shared" si="2"/>
        <v>0</v>
      </c>
      <c r="V18" s="17" t="e">
        <f t="shared" si="3"/>
        <v>#DIV/0!</v>
      </c>
      <c r="W18" s="17">
        <f t="shared" si="4"/>
        <v>0</v>
      </c>
      <c r="X18" s="17" t="e">
        <f t="shared" si="5"/>
        <v>#DIV/0!</v>
      </c>
      <c r="Y18" s="17">
        <f t="shared" si="6"/>
        <v>-624600</v>
      </c>
      <c r="Z18" s="17">
        <f t="shared" si="7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1"/>
        <v>0</v>
      </c>
      <c r="U19" s="17">
        <f t="shared" si="2"/>
        <v>0</v>
      </c>
      <c r="V19" s="17" t="e">
        <f t="shared" si="3"/>
        <v>#DIV/0!</v>
      </c>
      <c r="W19" s="17">
        <f t="shared" si="4"/>
        <v>0</v>
      </c>
      <c r="X19" s="17" t="e">
        <f t="shared" si="5"/>
        <v>#DIV/0!</v>
      </c>
      <c r="Y19" s="17">
        <f t="shared" si="6"/>
        <v>-54500</v>
      </c>
      <c r="Z19" s="17">
        <f t="shared" si="7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1"/>
        <v>0</v>
      </c>
      <c r="U20" s="17">
        <f t="shared" si="2"/>
        <v>0</v>
      </c>
      <c r="V20" s="17" t="e">
        <f t="shared" si="3"/>
        <v>#DIV/0!</v>
      </c>
      <c r="W20" s="17">
        <f t="shared" si="4"/>
        <v>0</v>
      </c>
      <c r="X20" s="17" t="e">
        <f t="shared" si="5"/>
        <v>#DIV/0!</v>
      </c>
      <c r="Y20" s="17">
        <f t="shared" si="6"/>
        <v>-100</v>
      </c>
      <c r="Z20" s="17">
        <f t="shared" si="7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32" t="s">
        <v>8</v>
      </c>
      <c r="C21" s="32" t="s">
        <v>26</v>
      </c>
      <c r="D21" s="32" t="s">
        <v>25</v>
      </c>
      <c r="E21" s="32"/>
      <c r="F21" s="3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583752.82999999996</v>
      </c>
      <c r="N21" s="18">
        <f>M21</f>
        <v>583752.82999999996</v>
      </c>
      <c r="O21" s="18">
        <v>38689688</v>
      </c>
      <c r="P21" s="18">
        <v>824758</v>
      </c>
      <c r="Q21" s="18"/>
      <c r="R21" s="18"/>
      <c r="S21" s="18">
        <v>128827.71</v>
      </c>
      <c r="T21" s="17">
        <f t="shared" si="1"/>
        <v>0</v>
      </c>
      <c r="U21" s="17">
        <f t="shared" si="2"/>
        <v>-38560860.289999999</v>
      </c>
      <c r="V21" s="17">
        <f t="shared" si="3"/>
        <v>0.33297686453299913</v>
      </c>
      <c r="W21" s="17">
        <f t="shared" si="4"/>
        <v>-695930.29</v>
      </c>
      <c r="X21" s="17">
        <f t="shared" si="5"/>
        <v>15.620061884819547</v>
      </c>
      <c r="Y21" s="17">
        <f t="shared" si="6"/>
        <v>-454925.11999999994</v>
      </c>
      <c r="Z21" s="17">
        <f t="shared" si="7"/>
        <v>22.068879734595892</v>
      </c>
      <c r="AA21" s="17">
        <f t="shared" si="10"/>
        <v>1.5877695524907804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9893.49</v>
      </c>
      <c r="N22" s="17">
        <f>M22</f>
        <v>9893.49</v>
      </c>
      <c r="O22" s="17">
        <v>5939000</v>
      </c>
      <c r="P22" s="17">
        <v>238650</v>
      </c>
      <c r="Q22" s="17"/>
      <c r="R22" s="17"/>
      <c r="S22" s="17">
        <v>46546.16</v>
      </c>
      <c r="T22" s="17">
        <f t="shared" si="1"/>
        <v>0</v>
      </c>
      <c r="U22" s="17">
        <f t="shared" si="2"/>
        <v>-5892453.8399999999</v>
      </c>
      <c r="V22" s="17">
        <f t="shared" si="3"/>
        <v>0.78373732951675379</v>
      </c>
      <c r="W22" s="17">
        <f t="shared" si="4"/>
        <v>-192103.84</v>
      </c>
      <c r="X22" s="17">
        <f t="shared" si="5"/>
        <v>19.503943012780223</v>
      </c>
      <c r="Y22" s="17">
        <f t="shared" si="6"/>
        <v>36652.670000000006</v>
      </c>
      <c r="Z22" s="17">
        <f t="shared" si="7"/>
        <v>470.47260370203043</v>
      </c>
      <c r="AA22" s="17">
        <f t="shared" si="10"/>
        <v>0.13772393649683817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3">M24+M27+M31+M33</f>
        <v>47317.79</v>
      </c>
      <c r="N23" s="17">
        <f>N24+N27+N31+N33</f>
        <v>47317.79</v>
      </c>
      <c r="O23" s="17">
        <f t="shared" ref="O23:Q23" si="14">O24+O27+O31+O33</f>
        <v>42043990</v>
      </c>
      <c r="P23" s="17">
        <f t="shared" si="14"/>
        <v>768100</v>
      </c>
      <c r="Q23" s="17">
        <f t="shared" si="14"/>
        <v>0</v>
      </c>
      <c r="R23" s="17">
        <f t="shared" ref="R23:S23" si="15">R24+R27+R31+R33</f>
        <v>0</v>
      </c>
      <c r="S23" s="17">
        <f t="shared" si="15"/>
        <v>60012.82</v>
      </c>
      <c r="T23" s="17">
        <f t="shared" si="1"/>
        <v>0</v>
      </c>
      <c r="U23" s="17">
        <f t="shared" si="2"/>
        <v>-41983977.18</v>
      </c>
      <c r="V23" s="17">
        <f t="shared" si="3"/>
        <v>0.14273816543101642</v>
      </c>
      <c r="W23" s="17">
        <f t="shared" si="4"/>
        <v>-708087.18</v>
      </c>
      <c r="X23" s="17">
        <f t="shared" si="5"/>
        <v>7.8131519333420121</v>
      </c>
      <c r="Y23" s="17">
        <f t="shared" si="6"/>
        <v>12695.029999999999</v>
      </c>
      <c r="Z23" s="17">
        <f t="shared" si="7"/>
        <v>126.8292961273128</v>
      </c>
      <c r="AA23" s="17">
        <f t="shared" si="10"/>
        <v>0.11994485828667183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32"/>
      <c r="C24" s="32"/>
      <c r="D24" s="32"/>
      <c r="E24" s="32"/>
      <c r="F24" s="32"/>
      <c r="G24" s="32"/>
      <c r="H24" s="3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24992.46</v>
      </c>
      <c r="N24" s="18">
        <f>M24</f>
        <v>24992.46</v>
      </c>
      <c r="O24" s="39">
        <v>41197224.380000003</v>
      </c>
      <c r="P24" s="39">
        <v>768100</v>
      </c>
      <c r="Q24" s="18"/>
      <c r="R24" s="18"/>
      <c r="S24" s="18">
        <v>48524.82</v>
      </c>
      <c r="T24" s="17">
        <f t="shared" si="1"/>
        <v>0</v>
      </c>
      <c r="U24" s="17">
        <f t="shared" si="2"/>
        <v>-41148699.560000002</v>
      </c>
      <c r="V24" s="17">
        <f t="shared" si="3"/>
        <v>0.11778662453666981</v>
      </c>
      <c r="W24" s="17">
        <f t="shared" si="4"/>
        <v>-719575.18</v>
      </c>
      <c r="X24" s="17">
        <f t="shared" si="5"/>
        <v>6.3175133446165859</v>
      </c>
      <c r="Y24" s="17">
        <f t="shared" si="6"/>
        <v>23532.36</v>
      </c>
      <c r="Z24" s="17">
        <f t="shared" si="7"/>
        <v>194.157838003942</v>
      </c>
      <c r="AA24" s="17">
        <f t="shared" si="10"/>
        <v>6.5021721469285199E-2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1"/>
        <v>0</v>
      </c>
      <c r="U25" s="17">
        <f t="shared" si="2"/>
        <v>0</v>
      </c>
      <c r="V25" s="17" t="e">
        <f t="shared" si="3"/>
        <v>#DIV/0!</v>
      </c>
      <c r="W25" s="17">
        <f t="shared" si="4"/>
        <v>0</v>
      </c>
      <c r="X25" s="17" t="e">
        <f t="shared" si="5"/>
        <v>#DIV/0!</v>
      </c>
      <c r="Y25" s="17">
        <f t="shared" si="6"/>
        <v>-31842999.989999998</v>
      </c>
      <c r="Z25" s="17">
        <f t="shared" si="7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1"/>
        <v>0</v>
      </c>
      <c r="U26" s="17">
        <f t="shared" si="2"/>
        <v>0</v>
      </c>
      <c r="V26" s="17" t="e">
        <f t="shared" si="3"/>
        <v>#DIV/0!</v>
      </c>
      <c r="W26" s="17">
        <f t="shared" si="4"/>
        <v>0</v>
      </c>
      <c r="X26" s="17" t="e">
        <f t="shared" si="5"/>
        <v>#DIV/0!</v>
      </c>
      <c r="Y26" s="17">
        <f t="shared" si="6"/>
        <v>-3583390.66</v>
      </c>
      <c r="Z26" s="17">
        <f t="shared" si="7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32"/>
      <c r="C27" s="32"/>
      <c r="D27" s="32"/>
      <c r="E27" s="32"/>
      <c r="F27" s="3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22325.33</v>
      </c>
      <c r="N27" s="18">
        <f>M27</f>
        <v>22325.33</v>
      </c>
      <c r="O27" s="18">
        <v>811765.62</v>
      </c>
      <c r="P27" s="18">
        <v>0</v>
      </c>
      <c r="Q27" s="18"/>
      <c r="R27" s="18"/>
      <c r="S27" s="18">
        <v>10500</v>
      </c>
      <c r="T27" s="17">
        <f t="shared" si="1"/>
        <v>0</v>
      </c>
      <c r="U27" s="17">
        <f t="shared" si="2"/>
        <v>-801265.62</v>
      </c>
      <c r="V27" s="17">
        <f t="shared" si="3"/>
        <v>1.2934768043022074</v>
      </c>
      <c r="W27" s="17">
        <f t="shared" si="4"/>
        <v>10500</v>
      </c>
      <c r="X27" s="17" t="e">
        <f t="shared" si="5"/>
        <v>#DIV/0!</v>
      </c>
      <c r="Y27" s="17">
        <f t="shared" si="6"/>
        <v>-11825.330000000002</v>
      </c>
      <c r="Z27" s="17">
        <f t="shared" si="7"/>
        <v>47.031779597434834</v>
      </c>
      <c r="AA27" s="17">
        <f t="shared" si="10"/>
        <v>2.3765484115076516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1"/>
        <v>0</v>
      </c>
      <c r="U28" s="17">
        <f t="shared" si="2"/>
        <v>0</v>
      </c>
      <c r="V28" s="17" t="e">
        <f t="shared" si="3"/>
        <v>#DIV/0!</v>
      </c>
      <c r="W28" s="17">
        <f t="shared" si="4"/>
        <v>0</v>
      </c>
      <c r="X28" s="17" t="e">
        <f t="shared" si="5"/>
        <v>#DIV/0!</v>
      </c>
      <c r="Y28" s="17">
        <f t="shared" si="6"/>
        <v>-157910</v>
      </c>
      <c r="Z28" s="17">
        <f t="shared" si="7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1"/>
        <v>0</v>
      </c>
      <c r="U29" s="17">
        <f t="shared" si="2"/>
        <v>0</v>
      </c>
      <c r="V29" s="17" t="e">
        <f t="shared" si="3"/>
        <v>#DIV/0!</v>
      </c>
      <c r="W29" s="17">
        <f t="shared" si="4"/>
        <v>0</v>
      </c>
      <c r="X29" s="17" t="e">
        <f t="shared" si="5"/>
        <v>#DIV/0!</v>
      </c>
      <c r="Y29" s="17">
        <f t="shared" si="6"/>
        <v>0</v>
      </c>
      <c r="Z29" s="17" t="e">
        <f t="shared" si="7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1"/>
        <v>0</v>
      </c>
      <c r="U30" s="17">
        <f t="shared" si="2"/>
        <v>0</v>
      </c>
      <c r="V30" s="17" t="e">
        <f t="shared" si="3"/>
        <v>#DIV/0!</v>
      </c>
      <c r="W30" s="17">
        <f t="shared" si="4"/>
        <v>0</v>
      </c>
      <c r="X30" s="17" t="e">
        <f t="shared" si="5"/>
        <v>#DIV/0!</v>
      </c>
      <c r="Y30" s="17">
        <f t="shared" si="6"/>
        <v>-730549.34</v>
      </c>
      <c r="Z30" s="17">
        <f t="shared" si="7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6">M32</f>
        <v>0</v>
      </c>
      <c r="N31" s="17">
        <f>N32</f>
        <v>0</v>
      </c>
      <c r="O31" s="17">
        <f t="shared" ref="O31:S31" si="17">O32</f>
        <v>35000</v>
      </c>
      <c r="P31" s="17">
        <f t="shared" si="17"/>
        <v>0</v>
      </c>
      <c r="Q31" s="17">
        <f t="shared" si="17"/>
        <v>0</v>
      </c>
      <c r="R31" s="17">
        <f t="shared" si="17"/>
        <v>0</v>
      </c>
      <c r="S31" s="17">
        <f t="shared" si="17"/>
        <v>0</v>
      </c>
      <c r="T31" s="17">
        <f t="shared" si="1"/>
        <v>0</v>
      </c>
      <c r="U31" s="17">
        <f t="shared" si="2"/>
        <v>-35000</v>
      </c>
      <c r="V31" s="17">
        <f t="shared" si="3"/>
        <v>0</v>
      </c>
      <c r="W31" s="17">
        <f t="shared" si="4"/>
        <v>0</v>
      </c>
      <c r="X31" s="17" t="e">
        <f t="shared" si="5"/>
        <v>#DIV/0!</v>
      </c>
      <c r="Y31" s="17">
        <f t="shared" si="6"/>
        <v>0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32" t="s">
        <v>8</v>
      </c>
      <c r="C32" s="32" t="s">
        <v>18</v>
      </c>
      <c r="D32" s="32" t="s">
        <v>17</v>
      </c>
      <c r="E32" s="32"/>
      <c r="F32" s="32"/>
      <c r="G32" s="6"/>
      <c r="H32" s="6"/>
      <c r="I32" s="3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7">
        <f t="shared" si="1"/>
        <v>0</v>
      </c>
      <c r="U32" s="17">
        <f t="shared" si="2"/>
        <v>-35000</v>
      </c>
      <c r="V32" s="17">
        <f t="shared" si="3"/>
        <v>0</v>
      </c>
      <c r="W32" s="17">
        <f t="shared" si="4"/>
        <v>0</v>
      </c>
      <c r="X32" s="17" t="e">
        <f t="shared" si="5"/>
        <v>#DIV/0!</v>
      </c>
      <c r="Y32" s="17">
        <f t="shared" si="6"/>
        <v>0</v>
      </c>
      <c r="Z32" s="17">
        <v>0</v>
      </c>
      <c r="AA32" s="17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8">M34</f>
        <v>0</v>
      </c>
      <c r="N33" s="17">
        <f>N34</f>
        <v>0</v>
      </c>
      <c r="O33" s="17">
        <f t="shared" ref="O33:P33" si="19">O34</f>
        <v>0</v>
      </c>
      <c r="P33" s="17">
        <f t="shared" si="19"/>
        <v>0</v>
      </c>
      <c r="Q33" s="17">
        <f>Q34</f>
        <v>0</v>
      </c>
      <c r="R33" s="17">
        <f>R34</f>
        <v>0</v>
      </c>
      <c r="S33" s="17">
        <f t="shared" ref="S33" si="20">S34</f>
        <v>988</v>
      </c>
      <c r="T33" s="17">
        <f t="shared" si="1"/>
        <v>0</v>
      </c>
      <c r="U33" s="17">
        <f t="shared" si="2"/>
        <v>988</v>
      </c>
      <c r="V33" s="17">
        <v>0</v>
      </c>
      <c r="W33" s="17">
        <f t="shared" si="4"/>
        <v>988</v>
      </c>
      <c r="X33" s="17" t="e">
        <f t="shared" si="5"/>
        <v>#DIV/0!</v>
      </c>
      <c r="Y33" s="17">
        <f t="shared" si="6"/>
        <v>988</v>
      </c>
      <c r="Z33" s="17">
        <v>0</v>
      </c>
      <c r="AA33" s="17">
        <f t="shared" si="10"/>
        <v>0</v>
      </c>
      <c r="AB33" s="17">
        <f>AB34</f>
        <v>29474.45</v>
      </c>
    </row>
    <row r="34" spans="1:29" s="5" customFormat="1" ht="56.25" hidden="1" x14ac:dyDescent="0.3">
      <c r="A34" s="9"/>
      <c r="B34" s="32"/>
      <c r="C34" s="32"/>
      <c r="D34" s="32"/>
      <c r="E34" s="32"/>
      <c r="F34" s="3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0</v>
      </c>
      <c r="N34" s="18">
        <f>M34</f>
        <v>0</v>
      </c>
      <c r="O34" s="18">
        <v>0</v>
      </c>
      <c r="P34" s="18">
        <v>0</v>
      </c>
      <c r="Q34" s="18">
        <v>0</v>
      </c>
      <c r="R34" s="18">
        <v>0</v>
      </c>
      <c r="S34" s="18">
        <v>988</v>
      </c>
      <c r="T34" s="17">
        <f t="shared" si="1"/>
        <v>0</v>
      </c>
      <c r="U34" s="17">
        <f t="shared" si="2"/>
        <v>988</v>
      </c>
      <c r="V34" s="17">
        <v>0</v>
      </c>
      <c r="W34" s="17">
        <f t="shared" si="4"/>
        <v>988</v>
      </c>
      <c r="X34" s="17" t="e">
        <f t="shared" si="5"/>
        <v>#DIV/0!</v>
      </c>
      <c r="Y34" s="17">
        <f t="shared" si="6"/>
        <v>988</v>
      </c>
      <c r="Z34" s="17">
        <v>0</v>
      </c>
      <c r="AA34" s="17">
        <f t="shared" si="10"/>
        <v>0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136.61000000000001</v>
      </c>
      <c r="N35" s="17">
        <f>M35</f>
        <v>136.61000000000001</v>
      </c>
      <c r="O35" s="17">
        <v>1057860</v>
      </c>
      <c r="P35" s="17">
        <v>88155</v>
      </c>
      <c r="Q35" s="17"/>
      <c r="R35" s="17"/>
      <c r="S35" s="17">
        <v>0</v>
      </c>
      <c r="T35" s="17">
        <f t="shared" si="1"/>
        <v>0</v>
      </c>
      <c r="U35" s="17">
        <f t="shared" si="2"/>
        <v>-1057860</v>
      </c>
      <c r="V35" s="17">
        <f t="shared" si="3"/>
        <v>0</v>
      </c>
      <c r="W35" s="17">
        <f t="shared" si="4"/>
        <v>-88155</v>
      </c>
      <c r="X35" s="17">
        <f t="shared" si="5"/>
        <v>0</v>
      </c>
      <c r="Y35" s="17">
        <f t="shared" si="6"/>
        <v>-136.61000000000001</v>
      </c>
      <c r="Z35" s="17">
        <f t="shared" si="7"/>
        <v>0</v>
      </c>
      <c r="AA35" s="17">
        <f t="shared" si="10"/>
        <v>0.14476638418800536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1">M37+M38</f>
        <v>9802.27</v>
      </c>
      <c r="N36" s="17">
        <f>N37+N38</f>
        <v>9802.27</v>
      </c>
      <c r="O36" s="17">
        <f t="shared" ref="O36:S36" si="22">O37+O38</f>
        <v>30293470</v>
      </c>
      <c r="P36" s="17">
        <f t="shared" si="22"/>
        <v>2980370</v>
      </c>
      <c r="Q36" s="17">
        <f t="shared" ref="Q36" si="23">Q37+Q38</f>
        <v>0</v>
      </c>
      <c r="R36" s="17">
        <f t="shared" si="22"/>
        <v>0</v>
      </c>
      <c r="S36" s="17">
        <f t="shared" si="22"/>
        <v>55264.37</v>
      </c>
      <c r="T36" s="17">
        <f t="shared" si="1"/>
        <v>0</v>
      </c>
      <c r="U36" s="17">
        <f t="shared" si="2"/>
        <v>-30238205.629999999</v>
      </c>
      <c r="V36" s="17">
        <f t="shared" si="3"/>
        <v>0.18242997583307557</v>
      </c>
      <c r="W36" s="17">
        <f t="shared" si="4"/>
        <v>-2925105.63</v>
      </c>
      <c r="X36" s="17">
        <f t="shared" si="5"/>
        <v>1.8542788311518368</v>
      </c>
      <c r="Y36" s="17">
        <f t="shared" si="6"/>
        <v>45462.100000000006</v>
      </c>
      <c r="Z36" s="17">
        <f t="shared" si="7"/>
        <v>563.79155032456765</v>
      </c>
      <c r="AA36" s="17">
        <f t="shared" si="10"/>
        <v>3.6472745136215179E-2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9802.27</v>
      </c>
      <c r="N37" s="18">
        <f>M37</f>
        <v>9802.27</v>
      </c>
      <c r="O37" s="18">
        <v>30293470</v>
      </c>
      <c r="P37" s="18">
        <v>2980370</v>
      </c>
      <c r="Q37" s="18"/>
      <c r="R37" s="18"/>
      <c r="S37" s="18">
        <v>15896.21</v>
      </c>
      <c r="T37" s="17">
        <f t="shared" si="1"/>
        <v>0</v>
      </c>
      <c r="U37" s="17">
        <f t="shared" si="2"/>
        <v>-30277573.789999999</v>
      </c>
      <c r="V37" s="17">
        <f t="shared" si="3"/>
        <v>5.2474048037415323E-2</v>
      </c>
      <c r="W37" s="17">
        <f t="shared" si="4"/>
        <v>-2964473.79</v>
      </c>
      <c r="X37" s="17">
        <f t="shared" si="5"/>
        <v>0.53336364276918635</v>
      </c>
      <c r="Y37" s="17">
        <f t="shared" si="6"/>
        <v>6093.9399999999987</v>
      </c>
      <c r="Z37" s="17">
        <f t="shared" si="7"/>
        <v>162.1686609326207</v>
      </c>
      <c r="AA37" s="17">
        <f t="shared" si="10"/>
        <v>3.8236427612221034E-2</v>
      </c>
      <c r="AB37" s="31">
        <v>43485252</v>
      </c>
      <c r="AC37" s="1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0</v>
      </c>
      <c r="N38" s="18">
        <f>M38</f>
        <v>0</v>
      </c>
      <c r="O38" s="18">
        <v>0</v>
      </c>
      <c r="P38" s="18">
        <v>0</v>
      </c>
      <c r="Q38" s="18"/>
      <c r="R38" s="18"/>
      <c r="S38" s="18">
        <v>39368.160000000003</v>
      </c>
      <c r="T38" s="17">
        <f t="shared" si="1"/>
        <v>0</v>
      </c>
      <c r="U38" s="17">
        <f t="shared" si="2"/>
        <v>39368.160000000003</v>
      </c>
      <c r="V38" s="17">
        <v>0</v>
      </c>
      <c r="W38" s="17">
        <f t="shared" si="4"/>
        <v>39368.160000000003</v>
      </c>
      <c r="X38" s="17" t="e">
        <f t="shared" si="5"/>
        <v>#DIV/0!</v>
      </c>
      <c r="Y38" s="17">
        <f t="shared" si="6"/>
        <v>39368.160000000003</v>
      </c>
      <c r="Z38" s="17">
        <v>0</v>
      </c>
      <c r="AA38" s="17">
        <f t="shared" si="10"/>
        <v>0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4">M40+M41</f>
        <v>28003</v>
      </c>
      <c r="N39" s="17">
        <f>N40+N41</f>
        <v>28003</v>
      </c>
      <c r="O39" s="17">
        <f t="shared" ref="O39:S39" si="25">O40+O41</f>
        <v>132000</v>
      </c>
      <c r="P39" s="17">
        <f t="shared" si="25"/>
        <v>0</v>
      </c>
      <c r="Q39" s="17">
        <f t="shared" ref="Q39" si="26">Q40+Q41</f>
        <v>0</v>
      </c>
      <c r="R39" s="17">
        <f t="shared" si="25"/>
        <v>0</v>
      </c>
      <c r="S39" s="17">
        <f t="shared" si="25"/>
        <v>0</v>
      </c>
      <c r="T39" s="17">
        <f t="shared" si="1"/>
        <v>0</v>
      </c>
      <c r="U39" s="17">
        <f t="shared" si="2"/>
        <v>-132000</v>
      </c>
      <c r="V39" s="17">
        <f t="shared" si="3"/>
        <v>0</v>
      </c>
      <c r="W39" s="17">
        <f t="shared" si="4"/>
        <v>0</v>
      </c>
      <c r="X39" s="17" t="e">
        <f t="shared" si="5"/>
        <v>#DIV/0!</v>
      </c>
      <c r="Y39" s="17">
        <f t="shared" si="6"/>
        <v>-28003</v>
      </c>
      <c r="Z39" s="17">
        <f t="shared" si="7"/>
        <v>0</v>
      </c>
      <c r="AA39" s="17">
        <f t="shared" si="10"/>
        <v>0.65265408579019213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7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7">
        <f t="shared" si="1"/>
        <v>0</v>
      </c>
      <c r="U40" s="17">
        <f t="shared" si="2"/>
        <v>0</v>
      </c>
      <c r="V40" s="17">
        <v>0</v>
      </c>
      <c r="W40" s="17">
        <f t="shared" si="4"/>
        <v>0</v>
      </c>
      <c r="X40" s="17" t="e">
        <f t="shared" si="5"/>
        <v>#DIV/0!</v>
      </c>
      <c r="Y40" s="17">
        <f t="shared" si="6"/>
        <v>0</v>
      </c>
      <c r="Z40" s="17">
        <v>0</v>
      </c>
      <c r="AA40" s="17">
        <f t="shared" si="10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7"/>
        <v>4127104.29</v>
      </c>
      <c r="M41" s="18">
        <v>28003</v>
      </c>
      <c r="N41" s="18">
        <f>M41</f>
        <v>28003</v>
      </c>
      <c r="O41" s="18">
        <v>132000</v>
      </c>
      <c r="P41" s="18">
        <v>0</v>
      </c>
      <c r="Q41" s="18">
        <v>0</v>
      </c>
      <c r="R41" s="18">
        <v>0</v>
      </c>
      <c r="S41" s="18">
        <v>0</v>
      </c>
      <c r="T41" s="17">
        <f t="shared" si="1"/>
        <v>0</v>
      </c>
      <c r="U41" s="17">
        <f t="shared" si="2"/>
        <v>-132000</v>
      </c>
      <c r="V41" s="17">
        <f t="shared" si="3"/>
        <v>0</v>
      </c>
      <c r="W41" s="17">
        <f t="shared" si="4"/>
        <v>0</v>
      </c>
      <c r="X41" s="17" t="e">
        <f t="shared" si="5"/>
        <v>#DIV/0!</v>
      </c>
      <c r="Y41" s="17">
        <f t="shared" si="6"/>
        <v>-28003</v>
      </c>
      <c r="Z41" s="17">
        <f t="shared" si="7"/>
        <v>0</v>
      </c>
      <c r="AA41" s="17">
        <f t="shared" si="10"/>
        <v>0.67851447485471716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7"/>
        <v>2338187.02</v>
      </c>
      <c r="M42" s="17">
        <v>700</v>
      </c>
      <c r="N42" s="17">
        <f>M42</f>
        <v>700</v>
      </c>
      <c r="O42" s="17">
        <v>770140</v>
      </c>
      <c r="P42" s="17">
        <v>39072</v>
      </c>
      <c r="Q42" s="17"/>
      <c r="R42" s="17"/>
      <c r="S42" s="17">
        <v>56064.97</v>
      </c>
      <c r="T42" s="17">
        <f t="shared" si="1"/>
        <v>0</v>
      </c>
      <c r="U42" s="17">
        <f t="shared" si="2"/>
        <v>-714075.03</v>
      </c>
      <c r="V42" s="17">
        <f t="shared" si="3"/>
        <v>7.2798413275508347</v>
      </c>
      <c r="W42" s="17">
        <f t="shared" si="4"/>
        <v>16992.97</v>
      </c>
      <c r="X42" s="17">
        <f t="shared" si="5"/>
        <v>143.4914260851761</v>
      </c>
      <c r="Y42" s="17">
        <f t="shared" si="6"/>
        <v>55364.97</v>
      </c>
      <c r="Z42" s="17">
        <f t="shared" si="7"/>
        <v>8009.2814285714285</v>
      </c>
      <c r="AA42" s="17">
        <f t="shared" si="10"/>
        <v>2.993772499857603E-2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7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1"/>
        <v>0</v>
      </c>
      <c r="U43" s="17">
        <f t="shared" si="2"/>
        <v>59379.149999999994</v>
      </c>
      <c r="V43" s="17">
        <f t="shared" si="3"/>
        <v>190.79380733944953</v>
      </c>
      <c r="W43" s="17">
        <f t="shared" si="4"/>
        <v>124779.15</v>
      </c>
      <c r="X43" s="17" t="e">
        <f t="shared" si="5"/>
        <v>#DIV/0!</v>
      </c>
      <c r="Y43" s="17">
        <f t="shared" si="6"/>
        <v>32141.459999999992</v>
      </c>
      <c r="Z43" s="17">
        <f t="shared" si="7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7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1"/>
        <v>0</v>
      </c>
      <c r="U44" s="17">
        <f t="shared" si="2"/>
        <v>600</v>
      </c>
      <c r="V44" s="17">
        <f t="shared" si="3"/>
        <v>100.75566750629723</v>
      </c>
      <c r="W44" s="17">
        <f t="shared" si="4"/>
        <v>80000</v>
      </c>
      <c r="X44" s="17" t="e">
        <f t="shared" si="5"/>
        <v>#DIV/0!</v>
      </c>
      <c r="Y44" s="17">
        <f t="shared" si="6"/>
        <v>20000</v>
      </c>
      <c r="Z44" s="17">
        <f t="shared" si="7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7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1"/>
        <v>0</v>
      </c>
      <c r="U45" s="17">
        <f t="shared" si="2"/>
        <v>127159.44</v>
      </c>
      <c r="V45" s="17">
        <f t="shared" si="3"/>
        <v>154.74146661541482</v>
      </c>
      <c r="W45" s="17">
        <f t="shared" si="4"/>
        <v>359450.33</v>
      </c>
      <c r="X45" s="17" t="e">
        <f t="shared" si="5"/>
        <v>#DIV/0!</v>
      </c>
      <c r="Y45" s="17">
        <f t="shared" si="6"/>
        <v>145950.33000000002</v>
      </c>
      <c r="Z45" s="17">
        <f t="shared" si="7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7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1"/>
        <v>0</v>
      </c>
      <c r="U46" s="17">
        <f t="shared" si="2"/>
        <v>585.42999999999302</v>
      </c>
      <c r="V46" s="17">
        <f t="shared" si="3"/>
        <v>100.24043823392998</v>
      </c>
      <c r="W46" s="17">
        <f t="shared" si="4"/>
        <v>244070</v>
      </c>
      <c r="X46" s="17" t="e">
        <f t="shared" si="5"/>
        <v>#DIV/0!</v>
      </c>
      <c r="Y46" s="17">
        <f t="shared" si="6"/>
        <v>20833.820000000007</v>
      </c>
      <c r="Z46" s="17">
        <f t="shared" si="7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7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1"/>
        <v>0</v>
      </c>
      <c r="U47" s="17">
        <f t="shared" si="2"/>
        <v>194009.67000000004</v>
      </c>
      <c r="V47" s="17">
        <f t="shared" si="3"/>
        <v>120.10274727340808</v>
      </c>
      <c r="W47" s="17">
        <f t="shared" si="4"/>
        <v>1159100</v>
      </c>
      <c r="X47" s="17" t="e">
        <f t="shared" si="5"/>
        <v>#DIV/0!</v>
      </c>
      <c r="Y47" s="17">
        <f t="shared" si="6"/>
        <v>143804.44999999995</v>
      </c>
      <c r="Z47" s="17">
        <f t="shared" si="7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7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1"/>
        <v>0</v>
      </c>
      <c r="U48" s="17">
        <f t="shared" si="2"/>
        <v>15000</v>
      </c>
      <c r="V48" s="17">
        <f t="shared" si="3"/>
        <v>103.57142857142858</v>
      </c>
      <c r="W48" s="17">
        <f t="shared" si="4"/>
        <v>435000</v>
      </c>
      <c r="X48" s="17" t="e">
        <f t="shared" si="5"/>
        <v>#DIV/0!</v>
      </c>
      <c r="Y48" s="17">
        <f t="shared" si="6"/>
        <v>163000</v>
      </c>
      <c r="Z48" s="17">
        <f t="shared" si="7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7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1"/>
        <v>0</v>
      </c>
      <c r="U49" s="17">
        <f t="shared" si="2"/>
        <v>326062.56999999995</v>
      </c>
      <c r="V49" s="17">
        <f t="shared" si="3"/>
        <v>150.1634723076923</v>
      </c>
      <c r="W49" s="17">
        <f t="shared" si="4"/>
        <v>976062.57</v>
      </c>
      <c r="X49" s="17" t="e">
        <f t="shared" si="5"/>
        <v>#DIV/0!</v>
      </c>
      <c r="Y49" s="17">
        <f t="shared" si="6"/>
        <v>859324.57</v>
      </c>
      <c r="Z49" s="17">
        <f t="shared" si="7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7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1"/>
        <v>0</v>
      </c>
      <c r="U50" s="17">
        <f t="shared" si="2"/>
        <v>33742.81</v>
      </c>
      <c r="V50" s="17">
        <f t="shared" si="3"/>
        <v>112.01349657700825</v>
      </c>
      <c r="W50" s="17">
        <f t="shared" si="4"/>
        <v>314616.99</v>
      </c>
      <c r="X50" s="17" t="e">
        <f t="shared" si="5"/>
        <v>#DIV/0!</v>
      </c>
      <c r="Y50" s="17">
        <f t="shared" si="6"/>
        <v>-107932.03000000003</v>
      </c>
      <c r="Z50" s="17">
        <f t="shared" si="7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7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1"/>
        <v>0</v>
      </c>
      <c r="U51" s="17">
        <f t="shared" si="2"/>
        <v>213912.2200000002</v>
      </c>
      <c r="V51" s="17">
        <f t="shared" si="3"/>
        <v>109.56468276624854</v>
      </c>
      <c r="W51" s="17">
        <f t="shared" si="4"/>
        <v>2450392.25</v>
      </c>
      <c r="X51" s="17" t="e">
        <f t="shared" si="5"/>
        <v>#DIV/0!</v>
      </c>
      <c r="Y51" s="17">
        <f t="shared" si="6"/>
        <v>-691088.9700000002</v>
      </c>
      <c r="Z51" s="17">
        <f t="shared" si="7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7"/>
        <v>256536.06</v>
      </c>
      <c r="M52" s="47">
        <v>0</v>
      </c>
      <c r="N52" s="35">
        <f>M52</f>
        <v>0</v>
      </c>
      <c r="O52" s="35">
        <v>426910</v>
      </c>
      <c r="P52" s="18">
        <v>20000</v>
      </c>
      <c r="Q52" s="35"/>
      <c r="R52" s="35"/>
      <c r="S52" s="35">
        <v>3025.92</v>
      </c>
      <c r="T52" s="35">
        <f t="shared" si="1"/>
        <v>0</v>
      </c>
      <c r="U52" s="17">
        <f t="shared" si="2"/>
        <v>-423884.08</v>
      </c>
      <c r="V52" s="17">
        <f t="shared" si="3"/>
        <v>0.7087957649153217</v>
      </c>
      <c r="W52" s="17">
        <f t="shared" si="4"/>
        <v>-16974.080000000002</v>
      </c>
      <c r="X52" s="17">
        <f t="shared" si="5"/>
        <v>15.129600000000002</v>
      </c>
      <c r="Y52" s="17">
        <f t="shared" si="6"/>
        <v>3025.92</v>
      </c>
      <c r="Z52" s="17">
        <v>0</v>
      </c>
      <c r="AA52" s="17">
        <f t="shared" si="10"/>
        <v>0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O53" si="28">J54+J55</f>
        <v>0</v>
      </c>
      <c r="K53" s="17">
        <f t="shared" si="28"/>
        <v>1294662.3799999999</v>
      </c>
      <c r="L53" s="17">
        <f t="shared" si="28"/>
        <v>1294662.3799999999</v>
      </c>
      <c r="M53" s="17">
        <f t="shared" si="28"/>
        <v>32832.120000000003</v>
      </c>
      <c r="N53" s="17">
        <f t="shared" si="28"/>
        <v>32832.120000000003</v>
      </c>
      <c r="O53" s="17">
        <f t="shared" si="28"/>
        <v>5544443</v>
      </c>
      <c r="P53" s="17">
        <v>0</v>
      </c>
      <c r="Q53" s="17"/>
      <c r="R53" s="17"/>
      <c r="S53" s="17">
        <f t="shared" ref="S53" si="29">S54+S55</f>
        <v>55274.06</v>
      </c>
      <c r="T53" s="17">
        <f t="shared" si="1"/>
        <v>0</v>
      </c>
      <c r="U53" s="17">
        <f t="shared" si="2"/>
        <v>-5489168.9400000004</v>
      </c>
      <c r="V53" s="17">
        <f t="shared" si="3"/>
        <v>0.99692719358824666</v>
      </c>
      <c r="W53" s="17">
        <f t="shared" si="4"/>
        <v>55274.06</v>
      </c>
      <c r="X53" s="17" t="e">
        <f t="shared" si="5"/>
        <v>#DIV/0!</v>
      </c>
      <c r="Y53" s="17">
        <f t="shared" si="6"/>
        <v>22441.939999999995</v>
      </c>
      <c r="Z53" s="17">
        <f t="shared" si="7"/>
        <v>168.35361225531582</v>
      </c>
      <c r="AA53" s="17">
        <f t="shared" si="10"/>
        <v>2.5359599929056413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86</v>
      </c>
      <c r="J54" s="18">
        <v>0</v>
      </c>
      <c r="K54" s="18">
        <v>1294662.3799999999</v>
      </c>
      <c r="L54" s="18">
        <f>K54</f>
        <v>1294662.3799999999</v>
      </c>
      <c r="M54" s="18">
        <v>32832.120000000003</v>
      </c>
      <c r="N54" s="18">
        <f>M54</f>
        <v>32832.120000000003</v>
      </c>
      <c r="O54" s="18">
        <v>0</v>
      </c>
      <c r="P54" s="18">
        <v>0</v>
      </c>
      <c r="Q54" s="18"/>
      <c r="R54" s="18"/>
      <c r="S54" s="18">
        <v>34015.06</v>
      </c>
      <c r="T54" s="18"/>
      <c r="U54" s="18">
        <f t="shared" si="2"/>
        <v>34015.06</v>
      </c>
      <c r="V54" s="18">
        <v>0</v>
      </c>
      <c r="W54" s="18"/>
      <c r="X54" s="18"/>
      <c r="Y54" s="18">
        <f t="shared" si="6"/>
        <v>1182.9399999999951</v>
      </c>
      <c r="Z54" s="18">
        <f t="shared" si="7"/>
        <v>103.60299609041388</v>
      </c>
      <c r="AA54" s="18">
        <f t="shared" si="10"/>
        <v>2.5359599929056413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85</v>
      </c>
      <c r="J55" s="18">
        <v>0</v>
      </c>
      <c r="K55" s="18">
        <v>0</v>
      </c>
      <c r="L55" s="18">
        <f>K55</f>
        <v>0</v>
      </c>
      <c r="M55" s="18">
        <v>0</v>
      </c>
      <c r="N55" s="18">
        <f>M55</f>
        <v>0</v>
      </c>
      <c r="O55" s="18">
        <v>5544443</v>
      </c>
      <c r="P55" s="18">
        <v>0</v>
      </c>
      <c r="Q55" s="18"/>
      <c r="R55" s="18"/>
      <c r="S55" s="18">
        <v>21259</v>
      </c>
      <c r="T55" s="18"/>
      <c r="U55" s="18">
        <f t="shared" si="2"/>
        <v>-5523184</v>
      </c>
      <c r="V55" s="18">
        <f t="shared" si="3"/>
        <v>0.38342895760674245</v>
      </c>
      <c r="W55" s="18"/>
      <c r="X55" s="18"/>
      <c r="Y55" s="18">
        <f t="shared" si="6"/>
        <v>21259</v>
      </c>
      <c r="Z55" s="18">
        <v>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0">K57+K58+K59+K60+K61+K62+K63</f>
        <v>1731743649.9200001</v>
      </c>
      <c r="L56" s="17">
        <f t="shared" ref="L56:M56" si="31">L57+L58+L59+L60+L61+L62+L63</f>
        <v>1731743649.9200001</v>
      </c>
      <c r="M56" s="17">
        <f t="shared" si="31"/>
        <v>41842001</v>
      </c>
      <c r="N56" s="17">
        <f t="shared" ref="N56" si="32">N57+N58+N59+N60+N61+N62+N63</f>
        <v>41842001</v>
      </c>
      <c r="O56" s="17">
        <f t="shared" si="30"/>
        <v>1719078386.7999997</v>
      </c>
      <c r="P56" s="17">
        <f t="shared" si="30"/>
        <v>140199621.38</v>
      </c>
      <c r="Q56" s="17">
        <f t="shared" ref="Q56" si="33">Q57+Q58+Q59+Q60+Q61+Q62+Q63</f>
        <v>0</v>
      </c>
      <c r="R56" s="17">
        <f t="shared" si="30"/>
        <v>0</v>
      </c>
      <c r="S56" s="17">
        <f t="shared" si="30"/>
        <v>39961045.68</v>
      </c>
      <c r="T56" s="17">
        <f t="shared" si="1"/>
        <v>0</v>
      </c>
      <c r="U56" s="17">
        <f t="shared" si="2"/>
        <v>-1679117341.1199996</v>
      </c>
      <c r="V56" s="17">
        <f t="shared" si="3"/>
        <v>2.324562159983059</v>
      </c>
      <c r="W56" s="17">
        <f t="shared" si="4"/>
        <v>-100238575.69999999</v>
      </c>
      <c r="X56" s="17">
        <f t="shared" si="5"/>
        <v>28.50296262333601</v>
      </c>
      <c r="Y56" s="17">
        <f t="shared" si="6"/>
        <v>-1880955.3200000003</v>
      </c>
      <c r="Z56" s="17">
        <f t="shared" si="7"/>
        <v>95.504623882591076</v>
      </c>
      <c r="AA56" s="17">
        <f t="shared" ref="AA56:AA64" si="34">N56/L56*100</f>
        <v>2.416177533085393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5">K57</f>
        <v>426424900</v>
      </c>
      <c r="M57" s="17">
        <v>20571871</v>
      </c>
      <c r="N57" s="17">
        <f>M57</f>
        <v>20571871</v>
      </c>
      <c r="O57" s="17">
        <v>436509000</v>
      </c>
      <c r="P57" s="17">
        <v>36375750</v>
      </c>
      <c r="Q57" s="17"/>
      <c r="R57" s="17"/>
      <c r="S57" s="17">
        <v>0</v>
      </c>
      <c r="T57" s="17">
        <f t="shared" si="1"/>
        <v>0</v>
      </c>
      <c r="U57" s="17">
        <f t="shared" si="2"/>
        <v>-436509000</v>
      </c>
      <c r="V57" s="17">
        <f t="shared" si="3"/>
        <v>0</v>
      </c>
      <c r="W57" s="17">
        <f t="shared" si="4"/>
        <v>-36375750</v>
      </c>
      <c r="X57" s="17">
        <f t="shared" si="5"/>
        <v>0</v>
      </c>
      <c r="Y57" s="17">
        <f t="shared" si="6"/>
        <v>-20571871</v>
      </c>
      <c r="Z57" s="17">
        <f t="shared" si="7"/>
        <v>0</v>
      </c>
      <c r="AA57" s="17">
        <f t="shared" si="34"/>
        <v>4.824265890664452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5"/>
        <v>276999912.48000002</v>
      </c>
      <c r="M58" s="17">
        <v>0</v>
      </c>
      <c r="N58" s="17">
        <f>M58</f>
        <v>0</v>
      </c>
      <c r="O58" s="17">
        <v>218559774.88</v>
      </c>
      <c r="P58" s="17">
        <v>3912011</v>
      </c>
      <c r="Q58" s="17"/>
      <c r="R58" s="17"/>
      <c r="S58" s="17">
        <v>0</v>
      </c>
      <c r="T58" s="17">
        <f t="shared" si="1"/>
        <v>0</v>
      </c>
      <c r="U58" s="17">
        <f t="shared" si="2"/>
        <v>-218559774.88</v>
      </c>
      <c r="V58" s="17">
        <f t="shared" si="3"/>
        <v>0</v>
      </c>
      <c r="W58" s="17">
        <f t="shared" si="4"/>
        <v>-3912011</v>
      </c>
      <c r="X58" s="17">
        <f t="shared" si="5"/>
        <v>0</v>
      </c>
      <c r="Y58" s="17">
        <f t="shared" si="6"/>
        <v>0</v>
      </c>
      <c r="Z58" s="17">
        <v>0</v>
      </c>
      <c r="AA58" s="17">
        <f t="shared" si="34"/>
        <v>0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5"/>
        <v>1016038865.97</v>
      </c>
      <c r="M59" s="17">
        <v>21199332.449999999</v>
      </c>
      <c r="N59" s="17">
        <f>M59</f>
        <v>21199332.449999999</v>
      </c>
      <c r="O59" s="17">
        <v>1035992167.8</v>
      </c>
      <c r="P59" s="17">
        <v>97405270.379999995</v>
      </c>
      <c r="Q59" s="17"/>
      <c r="R59" s="17"/>
      <c r="S59" s="17">
        <v>39961045.68</v>
      </c>
      <c r="T59" s="17">
        <f t="shared" si="1"/>
        <v>0</v>
      </c>
      <c r="U59" s="17">
        <f t="shared" si="2"/>
        <v>-996031122.12</v>
      </c>
      <c r="V59" s="17">
        <f t="shared" si="3"/>
        <v>3.857272952638243</v>
      </c>
      <c r="W59" s="17">
        <f t="shared" si="4"/>
        <v>-57444224.699999996</v>
      </c>
      <c r="X59" s="17">
        <f t="shared" si="5"/>
        <v>41.025547718417002</v>
      </c>
      <c r="Y59" s="17">
        <f t="shared" si="6"/>
        <v>18761713.23</v>
      </c>
      <c r="Z59" s="17">
        <f t="shared" si="7"/>
        <v>188.50143406284477</v>
      </c>
      <c r="AA59" s="17">
        <f t="shared" si="34"/>
        <v>2.0864686539093418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5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2506590</v>
      </c>
      <c r="Q60" s="17"/>
      <c r="R60" s="17"/>
      <c r="S60" s="17">
        <v>0</v>
      </c>
      <c r="T60" s="17">
        <f t="shared" si="1"/>
        <v>0</v>
      </c>
      <c r="U60" s="17">
        <f t="shared" si="2"/>
        <v>-28017444.120000001</v>
      </c>
      <c r="V60" s="17">
        <f t="shared" si="3"/>
        <v>0</v>
      </c>
      <c r="W60" s="17">
        <f t="shared" si="4"/>
        <v>-2506590</v>
      </c>
      <c r="X60" s="17">
        <f t="shared" si="5"/>
        <v>0</v>
      </c>
      <c r="Y60" s="17">
        <f t="shared" si="6"/>
        <v>-70797.55</v>
      </c>
      <c r="Z60" s="17">
        <f t="shared" si="7"/>
        <v>0</v>
      </c>
      <c r="AA60" s="17">
        <f t="shared" si="34"/>
        <v>0.60591857542914906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17">
        <f t="shared" si="35"/>
        <v>6004588.7999999998</v>
      </c>
      <c r="M61" s="17">
        <v>0</v>
      </c>
      <c r="N61" s="17">
        <f>M61</f>
        <v>0</v>
      </c>
      <c r="O61" s="17">
        <v>0</v>
      </c>
      <c r="P61" s="17">
        <v>0</v>
      </c>
      <c r="Q61" s="17"/>
      <c r="R61" s="17"/>
      <c r="S61" s="17">
        <v>0</v>
      </c>
      <c r="T61" s="17">
        <f t="shared" si="1"/>
        <v>0</v>
      </c>
      <c r="U61" s="17">
        <f t="shared" si="2"/>
        <v>0</v>
      </c>
      <c r="V61" s="17">
        <v>0</v>
      </c>
      <c r="W61" s="17">
        <f t="shared" si="4"/>
        <v>0</v>
      </c>
      <c r="X61" s="17" t="e">
        <f t="shared" si="5"/>
        <v>#DIV/0!</v>
      </c>
      <c r="Y61" s="17">
        <f t="shared" si="6"/>
        <v>0</v>
      </c>
      <c r="Z61" s="17">
        <v>0</v>
      </c>
      <c r="AA61" s="17">
        <f t="shared" si="34"/>
        <v>0</v>
      </c>
      <c r="AB61" s="30"/>
    </row>
    <row r="62" spans="1:28" s="15" customFormat="1" ht="150.75" hidden="1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5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0</v>
      </c>
      <c r="S62" s="17">
        <v>0</v>
      </c>
      <c r="T62" s="17">
        <f t="shared" si="1"/>
        <v>0</v>
      </c>
      <c r="U62" s="17">
        <f t="shared" si="2"/>
        <v>0</v>
      </c>
      <c r="V62" s="17" t="e">
        <f t="shared" si="3"/>
        <v>#DIV/0!</v>
      </c>
      <c r="W62" s="17">
        <f t="shared" si="4"/>
        <v>0</v>
      </c>
      <c r="X62" s="17" t="e">
        <f t="shared" si="5"/>
        <v>#DIV/0!</v>
      </c>
      <c r="Y62" s="17">
        <f t="shared" si="6"/>
        <v>0</v>
      </c>
      <c r="Z62" s="17" t="e">
        <f t="shared" si="7"/>
        <v>#DIV/0!</v>
      </c>
      <c r="AA62" s="17" t="e">
        <f t="shared" si="34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5"/>
        <v>-5408951.3099999996</v>
      </c>
      <c r="M63" s="17">
        <v>0</v>
      </c>
      <c r="N63" s="17">
        <f>M63</f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f t="shared" si="1"/>
        <v>0</v>
      </c>
      <c r="U63" s="17">
        <f t="shared" si="2"/>
        <v>0</v>
      </c>
      <c r="V63" s="17">
        <v>0</v>
      </c>
      <c r="W63" s="17">
        <f t="shared" si="4"/>
        <v>0</v>
      </c>
      <c r="X63" s="17" t="e">
        <f t="shared" si="5"/>
        <v>#DIV/0!</v>
      </c>
      <c r="Y63" s="17">
        <f t="shared" si="6"/>
        <v>0</v>
      </c>
      <c r="Z63" s="17">
        <v>0</v>
      </c>
      <c r="AA63" s="17">
        <f t="shared" si="34"/>
        <v>0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6">J56+J7</f>
        <v>2135801802.4200001</v>
      </c>
      <c r="K64" s="18">
        <f t="shared" si="36"/>
        <v>2092393430.8699999</v>
      </c>
      <c r="L64" s="18">
        <f t="shared" si="36"/>
        <v>2074760242.5439749</v>
      </c>
      <c r="M64" s="18">
        <f t="shared" si="36"/>
        <v>44391544.049999997</v>
      </c>
      <c r="N64" s="18">
        <f t="shared" si="36"/>
        <v>44234159.567421146</v>
      </c>
      <c r="O64" s="18">
        <f t="shared" si="36"/>
        <v>2072579769.7999997</v>
      </c>
      <c r="P64" s="18">
        <f t="shared" si="36"/>
        <v>159671452.38</v>
      </c>
      <c r="Q64" s="18">
        <f t="shared" si="36"/>
        <v>0</v>
      </c>
      <c r="R64" s="18">
        <f t="shared" si="36"/>
        <v>0</v>
      </c>
      <c r="S64" s="18">
        <f t="shared" si="36"/>
        <v>42112525.939999998</v>
      </c>
      <c r="T64" s="17">
        <f t="shared" si="1"/>
        <v>0</v>
      </c>
      <c r="U64" s="17">
        <f t="shared" si="2"/>
        <v>-2030467243.8599997</v>
      </c>
      <c r="V64" s="17">
        <f t="shared" si="3"/>
        <v>2.0318892692879937</v>
      </c>
      <c r="W64" s="17">
        <f t="shared" si="4"/>
        <v>-117558926.44</v>
      </c>
      <c r="X64" s="17">
        <f t="shared" si="5"/>
        <v>26.374486680171827</v>
      </c>
      <c r="Y64" s="17">
        <f t="shared" si="6"/>
        <v>-2121633.6274211481</v>
      </c>
      <c r="Z64" s="17">
        <f t="shared" si="7"/>
        <v>95.203630750150509</v>
      </c>
      <c r="AA64" s="17">
        <f t="shared" si="34"/>
        <v>2.1320130712155572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3"/>
      <c r="X65" s="53"/>
      <c r="Y65" s="10"/>
      <c r="Z65" s="10"/>
      <c r="AA65" s="10"/>
    </row>
    <row r="66" spans="1:27" s="5" customFormat="1" ht="62.25" customHeight="1" x14ac:dyDescent="0.3">
      <c r="I66" s="67" t="s">
        <v>89</v>
      </c>
      <c r="J66" s="67"/>
      <c r="K66" s="67"/>
      <c r="L66" s="67"/>
      <c r="M66" s="67"/>
      <c r="N66" s="67"/>
      <c r="O66" s="65"/>
      <c r="P66" s="65"/>
      <c r="Q66" s="65"/>
      <c r="R66" s="65"/>
      <c r="S66" s="65"/>
      <c r="T66" s="65"/>
      <c r="U66" s="65"/>
      <c r="V66" s="68" t="s">
        <v>50</v>
      </c>
      <c r="W66" s="65"/>
      <c r="X66" s="66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64" fitToHeight="0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2021-01-15T10:51:34Z</cp:lastPrinted>
  <dcterms:created xsi:type="dcterms:W3CDTF">2018-12-30T09:36:16Z</dcterms:created>
  <dcterms:modified xsi:type="dcterms:W3CDTF">2021-01-15T10:51:52Z</dcterms:modified>
</cp:coreProperties>
</file>