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2.01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5" i="2" l="1"/>
  <c r="T54" i="2"/>
  <c r="R53" i="2"/>
  <c r="Q56" i="2" l="1"/>
  <c r="Q53" i="2"/>
  <c r="Q39" i="2"/>
  <c r="Q36" i="2"/>
  <c r="Q33" i="2"/>
  <c r="Q31" i="2"/>
  <c r="Q23" i="2" s="1"/>
  <c r="Q15" i="2"/>
  <c r="M53" i="2" l="1"/>
  <c r="S53" i="2" l="1"/>
  <c r="X10" i="2" l="1"/>
  <c r="W10" i="2"/>
  <c r="T10" i="2"/>
  <c r="Q7" i="2"/>
  <c r="Q64" i="2" s="1"/>
  <c r="N54" i="2"/>
  <c r="Y54" i="2" s="1"/>
  <c r="N55" i="2"/>
  <c r="L55" i="2"/>
  <c r="L53" i="2" s="1"/>
  <c r="L54" i="2"/>
  <c r="K53" i="2"/>
  <c r="J53" i="2"/>
  <c r="Z62" i="2"/>
  <c r="Y62" i="2"/>
  <c r="Y61" i="2"/>
  <c r="Z60" i="2"/>
  <c r="Y60" i="2"/>
  <c r="Y58" i="2"/>
  <c r="Y55" i="2"/>
  <c r="Y52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Y38" i="2"/>
  <c r="Z30" i="2"/>
  <c r="Y30" i="2"/>
  <c r="Z29" i="2"/>
  <c r="Y29" i="2"/>
  <c r="Z28" i="2"/>
  <c r="Y28" i="2"/>
  <c r="Z27" i="2"/>
  <c r="Z26" i="2"/>
  <c r="Y26" i="2"/>
  <c r="Z25" i="2"/>
  <c r="Y25" i="2"/>
  <c r="Y21" i="2"/>
  <c r="Z20" i="2"/>
  <c r="Y20" i="2"/>
  <c r="Z19" i="2"/>
  <c r="Y19" i="2"/>
  <c r="Z18" i="2"/>
  <c r="Y18" i="2"/>
  <c r="Z17" i="2"/>
  <c r="Y17" i="2"/>
  <c r="Y12" i="2"/>
  <c r="U63" i="2"/>
  <c r="V62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U53" i="2" s="1"/>
  <c r="N63" i="2"/>
  <c r="Y63" i="2" s="1"/>
  <c r="N61" i="2"/>
  <c r="N60" i="2"/>
  <c r="N59" i="2"/>
  <c r="Z59" i="2" s="1"/>
  <c r="N58" i="2"/>
  <c r="N57" i="2"/>
  <c r="Z57" i="2" s="1"/>
  <c r="N52" i="2"/>
  <c r="N42" i="2"/>
  <c r="Z42" i="2" s="1"/>
  <c r="N41" i="2"/>
  <c r="Z41" i="2" s="1"/>
  <c r="N40" i="2"/>
  <c r="Y40" i="2" s="1"/>
  <c r="N38" i="2"/>
  <c r="N37" i="2"/>
  <c r="Z37" i="2" s="1"/>
  <c r="N35" i="2"/>
  <c r="Z35" i="2" s="1"/>
  <c r="N34" i="2"/>
  <c r="Y34" i="2" s="1"/>
  <c r="N27" i="2"/>
  <c r="Y27" i="2" s="1"/>
  <c r="N24" i="2"/>
  <c r="Y24" i="2" s="1"/>
  <c r="N22" i="2"/>
  <c r="Z22" i="2" s="1"/>
  <c r="N21" i="2"/>
  <c r="Z21" i="2" s="1"/>
  <c r="N16" i="2"/>
  <c r="Y16" i="2" s="1"/>
  <c r="N11" i="2"/>
  <c r="Y11" i="2" s="1"/>
  <c r="N12" i="2"/>
  <c r="Z12" i="2" s="1"/>
  <c r="N13" i="2"/>
  <c r="Y13" i="2" s="1"/>
  <c r="N14" i="2"/>
  <c r="Z14" i="2" s="1"/>
  <c r="N9" i="2"/>
  <c r="Z9" i="2" s="1"/>
  <c r="L8" i="2"/>
  <c r="N8" i="2"/>
  <c r="Z8" i="2" s="1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8" i="2"/>
  <c r="W38" i="2"/>
  <c r="X37" i="2"/>
  <c r="W37" i="2"/>
  <c r="X35" i="2"/>
  <c r="W35" i="2"/>
  <c r="X34" i="2"/>
  <c r="W34" i="2"/>
  <c r="X32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Z16" i="2" l="1"/>
  <c r="V53" i="2"/>
  <c r="Y9" i="2"/>
  <c r="Z24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Y32" i="2"/>
  <c r="Z53" i="2"/>
  <c r="N23" i="2"/>
  <c r="N7" i="2" s="1"/>
  <c r="N64" i="2" l="1"/>
  <c r="S56" i="2" l="1"/>
  <c r="S39" i="2"/>
  <c r="S36" i="2"/>
  <c r="S33" i="2"/>
  <c r="S31" i="2"/>
  <c r="S15" i="2"/>
  <c r="V56" i="2" l="1"/>
  <c r="U56" i="2"/>
  <c r="Z56" i="2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6" i="2"/>
  <c r="P33" i="2"/>
  <c r="P31" i="2"/>
  <c r="P15" i="2"/>
  <c r="W31" i="2" l="1"/>
  <c r="X31" i="2"/>
  <c r="X33" i="2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1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O15" i="2"/>
  <c r="K15" i="2"/>
  <c r="O31" i="2"/>
  <c r="K31" i="2"/>
  <c r="O36" i="2"/>
  <c r="K36" i="2"/>
  <c r="V36" i="2" l="1"/>
  <c r="U36" i="2"/>
  <c r="O7" i="2"/>
  <c r="U15" i="2"/>
  <c r="V15" i="2"/>
  <c r="O23" i="2"/>
  <c r="V31" i="2"/>
  <c r="U31" i="2"/>
  <c r="K23" i="2"/>
  <c r="K7" i="2" s="1"/>
  <c r="U7" i="2" l="1"/>
  <c r="V7" i="2"/>
  <c r="V23" i="2"/>
  <c r="U23" i="2"/>
  <c r="O64" i="2"/>
  <c r="K64" i="2"/>
  <c r="Y7" i="2"/>
  <c r="U64" i="2" l="1"/>
  <c r="V64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<sst xmlns="http://schemas.openxmlformats.org/spreadsheetml/2006/main" count="140" uniqueCount="90">
  <si>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</si>
  <si>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</si>
  <si>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</si>
  <si>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</si>
  <si>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</si>
  <si>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</si>
  <si>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</si>
  <si>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</si>
  <si>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</si>
  <si>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</si>
  <si>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</si>
  <si>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</si>
  <si>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</si>
  <si>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</si>
  <si>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</si>
  <si>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</si>
  <si>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</si>
  <si>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</si>
  <si>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</si>
  <si>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</si>
  <si>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</si>
  <si>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</si>
  <si>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</si>
  <si>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</si>
  <si>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</si>
  <si>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</si>
  <si>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</si>
  <si>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</si>
  <si>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</si>
  <si>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</si>
  <si>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</si>
  <si>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</si>
  <si>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</si>
  <si>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</si>
  <si>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</si>
  <si>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</si>
  <si>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</si>
  <si>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</si>
  <si>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</si>
  <si>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</si>
  <si>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</si>
  <si>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</si>
  <si>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</si>
  <si>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</si>
  <si>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</si>
  <si>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</si>
  <si>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</si>
  <si>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</si>
  <si>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</si>
  <si>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</si>
  <si>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</si>
  <si>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</si>
  <si>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</si>
  <si>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</si>
  <si>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</si>
  <si>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</si>
  <si>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</si>
  <si>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</si>
  <si>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</si>
  <si>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</si>
  <si>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</si>
  <si>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</si>
  <si>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</si>
  <si>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</si>
  <si>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</si>
  <si>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</si>
  <si>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</si>
  <si>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</si>
  <si>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</si>
  <si>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</si>
  <si>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</si>
  <si>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</si>
  <si>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</si>
  <si>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</si>
  <si>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</si>
  <si>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</si>
  <si>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 месяц 2021 года</t>
  </si>
  <si>
    <t>откл.+- от плана за 1 месяц 2021 года</t>
  </si>
  <si>
    <t>с 11.01.2021 по 14.01.2021 (неделя) П</t>
  </si>
  <si>
    <t>с 15.01.2021 по 21.01.2021 (неделя) Т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</si>
  <si>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</si>
  <si>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</si>
  <si>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</si>
  <si>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</si>
  <si>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Исполнение с 01.01.2021 по 21.01.2021</t>
  </si>
  <si>
    <t>Исполнено по 21.01.2020 год (в сопоставимых условиях 2021 года)</t>
  </si>
  <si>
    <t>Исполнено по 21.01.2020 год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</si>
  <si>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</si>
  <si>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Информация об исполнении бюджета Благодарненского городского округа Ставропольского края по доходам по состоянию на 21 января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</si>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</sst>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Z3" sqref="Z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14062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19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5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8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7" t="s">
        <v>43</v>
      </c>
      <c r="J4" s="56" t="s">
        <v>69</v>
      </c>
      <c r="K4" s="56" t="s">
        <v>70</v>
      </c>
      <c r="L4" s="58" t="s">
        <v>71</v>
      </c>
      <c r="M4" s="56" t="s">
        <v>86</v>
      </c>
      <c r="N4" s="58" t="s">
        <v>85</v>
      </c>
      <c r="O4" s="62" t="s">
        <v>80</v>
      </c>
      <c r="P4" s="63"/>
      <c r="Q4" s="58" t="s">
        <v>74</v>
      </c>
      <c r="R4" s="58"/>
      <c r="S4" s="58" t="s">
        <v>84</v>
      </c>
      <c r="T4" s="60" t="s">
        <v>67</v>
      </c>
      <c r="U4" s="57" t="s">
        <v>72</v>
      </c>
      <c r="V4" s="57"/>
      <c r="W4" s="58" t="s">
        <v>77</v>
      </c>
      <c r="X4" s="58"/>
      <c r="Y4" s="58" t="s">
        <v>73</v>
      </c>
      <c r="Z4" s="58"/>
      <c r="AA4" s="58" t="s">
        <v>66</v>
      </c>
      <c r="AB4" s="60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7"/>
      <c r="J5" s="56"/>
      <c r="K5" s="56"/>
      <c r="L5" s="58"/>
      <c r="M5" s="56"/>
      <c r="N5" s="58"/>
      <c r="O5" s="51" t="s">
        <v>75</v>
      </c>
      <c r="P5" s="51" t="s">
        <v>76</v>
      </c>
      <c r="Q5" s="53" t="s">
        <v>78</v>
      </c>
      <c r="R5" s="53" t="s">
        <v>79</v>
      </c>
      <c r="S5" s="58"/>
      <c r="T5" s="61"/>
      <c r="U5" s="24" t="s">
        <v>48</v>
      </c>
      <c r="V5" s="24" t="s">
        <v>49</v>
      </c>
      <c r="W5" s="51" t="s">
        <v>48</v>
      </c>
      <c r="X5" s="51" t="s">
        <v>49</v>
      </c>
      <c r="Y5" s="24" t="s">
        <v>48</v>
      </c>
      <c r="Z5" s="24" t="s">
        <v>49</v>
      </c>
      <c r="AA5" s="58"/>
      <c r="AB5" s="61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48">
        <v>5</v>
      </c>
      <c r="R6" s="46">
        <v>6</v>
      </c>
      <c r="S6" s="23">
        <v>5</v>
      </c>
      <c r="T6" s="36">
        <v>8</v>
      </c>
      <c r="U6" s="23">
        <v>6</v>
      </c>
      <c r="V6" s="23">
        <v>7</v>
      </c>
      <c r="W6" s="50"/>
      <c r="X6" s="50"/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343016592.62397486</v>
      </c>
      <c r="M7" s="17">
        <f t="shared" si="0"/>
        <v>10062574.26</v>
      </c>
      <c r="N7" s="17">
        <f t="shared" si="0"/>
        <v>9334054.0458995327</v>
      </c>
      <c r="O7" s="17">
        <f t="shared" si="0"/>
        <v>353501383</v>
      </c>
      <c r="P7" s="17">
        <f t="shared" si="0"/>
        <v>19471831</v>
      </c>
      <c r="Q7" s="17">
        <f t="shared" si="0"/>
        <v>2151480.2600000002</v>
      </c>
      <c r="R7" s="17">
        <f t="shared" si="0"/>
        <v>7884780.5799999991</v>
      </c>
      <c r="S7" s="17">
        <f t="shared" si="0"/>
        <v>10036260.839999998</v>
      </c>
      <c r="T7" s="17">
        <f>R7-Q7</f>
        <v>5733300.3199999984</v>
      </c>
      <c r="U7" s="17">
        <f>S7-O7</f>
        <v>-343465122.16000003</v>
      </c>
      <c r="V7" s="17">
        <f>S7/O7*100</f>
        <v>2.8391008699391702</v>
      </c>
      <c r="W7" s="17">
        <f>S7-P7</f>
        <v>-9435570.160000002</v>
      </c>
      <c r="X7" s="17">
        <f>S7/P7*100</f>
        <v>51.542460696171808</v>
      </c>
      <c r="Y7" s="17">
        <f>S7-N7</f>
        <v>702206.79410046525</v>
      </c>
      <c r="Z7" s="17">
        <f>S7/N7*100</f>
        <v>107.5230632975491</v>
      </c>
      <c r="AA7" s="17">
        <f>N7/L7*100</f>
        <v>2.7211669192142565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6796875.2400000002</v>
      </c>
      <c r="N8" s="27">
        <f>M8/34.24*100*30.57/100</f>
        <v>6068355.0258995332</v>
      </c>
      <c r="O8" s="17">
        <v>155881000</v>
      </c>
      <c r="P8" s="17">
        <v>7374501</v>
      </c>
      <c r="Q8" s="17">
        <v>1117155.75</v>
      </c>
      <c r="R8" s="17">
        <v>5868156.4400000004</v>
      </c>
      <c r="S8" s="17">
        <v>6985312.1900000004</v>
      </c>
      <c r="T8" s="17">
        <f t="shared" ref="T8:T64" si="1">R8-Q8</f>
        <v>4751000.6900000004</v>
      </c>
      <c r="U8" s="17">
        <f t="shared" ref="U8:U64" si="2">S8-O8</f>
        <v>-148895687.81</v>
      </c>
      <c r="V8" s="17">
        <f t="shared" ref="V8:V64" si="3">S8/O8*100</f>
        <v>4.481182562339221</v>
      </c>
      <c r="W8" s="17">
        <f t="shared" ref="W8:W64" si="4">S8-P8</f>
        <v>-389188.80999999959</v>
      </c>
      <c r="X8" s="17">
        <f t="shared" ref="X8:X64" si="5">S8/P8*100</f>
        <v>94.722506512644046</v>
      </c>
      <c r="Y8" s="17">
        <f t="shared" ref="Y8:Y64" si="6">S8-N8</f>
        <v>916957.16410046723</v>
      </c>
      <c r="Z8" s="17">
        <f t="shared" ref="Z8:Z64" si="7">S8/N8*100</f>
        <v>115.11047326972343</v>
      </c>
      <c r="AA8" s="17">
        <f>N8/L8*100</f>
        <v>4.131528573452778</v>
      </c>
      <c r="AB8" s="17">
        <v>255571677.94</v>
      </c>
    </row>
    <row r="9" spans="1:29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18646000</v>
      </c>
      <c r="K9" s="17">
        <v>20275547.789999999</v>
      </c>
      <c r="L9" s="17">
        <f t="shared" ref="L9:L14" si="8">K9</f>
        <v>20275547.789999999</v>
      </c>
      <c r="M9" s="17">
        <v>0.01</v>
      </c>
      <c r="N9" s="17">
        <f>M9</f>
        <v>0.01</v>
      </c>
      <c r="O9" s="17">
        <v>25639600</v>
      </c>
      <c r="P9" s="17">
        <v>1583589</v>
      </c>
      <c r="Q9" s="17">
        <v>0</v>
      </c>
      <c r="R9" s="17">
        <v>3.37</v>
      </c>
      <c r="S9" s="17">
        <v>3.37</v>
      </c>
      <c r="T9" s="17">
        <f t="shared" si="1"/>
        <v>3.37</v>
      </c>
      <c r="U9" s="17">
        <f t="shared" si="2"/>
        <v>-25639596.629999999</v>
      </c>
      <c r="V9" s="17">
        <f t="shared" si="3"/>
        <v>1.3143730791432005E-5</v>
      </c>
      <c r="W9" s="17">
        <f t="shared" si="4"/>
        <v>-1583585.63</v>
      </c>
      <c r="X9" s="17">
        <f t="shared" si="5"/>
        <v>2.1280774241296197E-4</v>
      </c>
      <c r="Y9" s="17">
        <f t="shared" si="6"/>
        <v>3.3600000000000003</v>
      </c>
      <c r="Z9" s="17">
        <f t="shared" si="7"/>
        <v>33700</v>
      </c>
      <c r="AA9" s="17">
        <f>N9/L9*100</f>
        <v>4.9320492366337202E-8</v>
      </c>
      <c r="AB9" s="30">
        <v>21311346.530000001</v>
      </c>
    </row>
    <row r="10" spans="1:29" s="15" customFormat="1" ht="54" hidden="1" customHeight="1" x14ac:dyDescent="0.3">
      <c r="A10" s="14"/>
      <c r="B10" s="49"/>
      <c r="C10" s="49"/>
      <c r="D10" s="49"/>
      <c r="E10" s="49"/>
      <c r="F10" s="49"/>
      <c r="G10" s="49"/>
      <c r="H10" s="49"/>
      <c r="I10" s="49" t="s">
        <v>81</v>
      </c>
      <c r="J10" s="17">
        <v>0</v>
      </c>
      <c r="K10" s="17">
        <v>0</v>
      </c>
      <c r="L10" s="17">
        <f t="shared" si="8"/>
        <v>0</v>
      </c>
      <c r="M10" s="17">
        <v>0</v>
      </c>
      <c r="N10" s="17">
        <f>M10</f>
        <v>0</v>
      </c>
      <c r="O10" s="17">
        <v>6893000</v>
      </c>
      <c r="P10" s="17">
        <v>251481</v>
      </c>
      <c r="Q10" s="17">
        <v>120489.45</v>
      </c>
      <c r="R10" s="17">
        <v>157326.5</v>
      </c>
      <c r="S10" s="17">
        <v>277815.95</v>
      </c>
      <c r="T10" s="17">
        <f t="shared" si="1"/>
        <v>36837.050000000003</v>
      </c>
      <c r="U10" s="17">
        <f t="shared" si="2"/>
        <v>-6615184.0499999998</v>
      </c>
      <c r="V10" s="17">
        <f t="shared" si="3"/>
        <v>4.0304069345713049</v>
      </c>
      <c r="W10" s="17">
        <f>S10-P10</f>
        <v>26334.950000000012</v>
      </c>
      <c r="X10" s="17">
        <f>S10/P10*100</f>
        <v>110.47194420254414</v>
      </c>
      <c r="Y10" s="17">
        <f t="shared" si="6"/>
        <v>277815.95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5" t="s">
        <v>33</v>
      </c>
      <c r="C11" s="55"/>
      <c r="D11" s="55"/>
      <c r="E11" s="55"/>
      <c r="F11" s="55"/>
      <c r="G11" s="55"/>
      <c r="H11" s="55"/>
      <c r="I11" s="55"/>
      <c r="J11" s="17">
        <v>11347097.18</v>
      </c>
      <c r="K11" s="17">
        <v>11880184.26</v>
      </c>
      <c r="L11" s="17">
        <f t="shared" si="8"/>
        <v>11880184.26</v>
      </c>
      <c r="M11" s="17">
        <v>933972.74</v>
      </c>
      <c r="N11" s="17">
        <f t="shared" ref="N11:N14" si="9">M11</f>
        <v>933972.74</v>
      </c>
      <c r="O11" s="17">
        <v>3200000</v>
      </c>
      <c r="P11" s="17">
        <v>1500000</v>
      </c>
      <c r="Q11" s="17">
        <v>353476.7</v>
      </c>
      <c r="R11" s="17">
        <v>564042.1</v>
      </c>
      <c r="S11" s="17">
        <v>917518.8</v>
      </c>
      <c r="T11" s="17">
        <f t="shared" si="1"/>
        <v>210565.39999999997</v>
      </c>
      <c r="U11" s="17">
        <f t="shared" si="2"/>
        <v>-2282481.2000000002</v>
      </c>
      <c r="V11" s="17">
        <f t="shared" si="3"/>
        <v>28.672462500000002</v>
      </c>
      <c r="W11" s="17">
        <f t="shared" si="4"/>
        <v>-582481.19999999995</v>
      </c>
      <c r="X11" s="17">
        <f t="shared" si="5"/>
        <v>61.167919999999995</v>
      </c>
      <c r="Y11" s="17">
        <f t="shared" si="6"/>
        <v>-16453.939999999944</v>
      </c>
      <c r="Z11" s="17">
        <f t="shared" si="7"/>
        <v>98.238284770495554</v>
      </c>
      <c r="AA11" s="17">
        <f t="shared" ref="AA11:AA54" si="10">N11/L11*100</f>
        <v>7.8616014664405558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5" t="s">
        <v>32</v>
      </c>
      <c r="C12" s="55"/>
      <c r="D12" s="55"/>
      <c r="E12" s="55"/>
      <c r="F12" s="55"/>
      <c r="G12" s="55"/>
      <c r="H12" s="55"/>
      <c r="I12" s="55"/>
      <c r="J12" s="17">
        <v>10983507.07</v>
      </c>
      <c r="K12" s="17">
        <v>11042346.74</v>
      </c>
      <c r="L12" s="17">
        <f t="shared" si="8"/>
        <v>11042346.74</v>
      </c>
      <c r="M12" s="17">
        <v>34465</v>
      </c>
      <c r="N12" s="17">
        <f t="shared" si="9"/>
        <v>34465</v>
      </c>
      <c r="O12" s="17">
        <v>7502000</v>
      </c>
      <c r="P12" s="17">
        <v>52780</v>
      </c>
      <c r="Q12" s="17">
        <v>897.8</v>
      </c>
      <c r="R12" s="17">
        <v>6910.63</v>
      </c>
      <c r="S12" s="17">
        <v>7808.43</v>
      </c>
      <c r="T12" s="17">
        <f t="shared" si="1"/>
        <v>6012.83</v>
      </c>
      <c r="U12" s="17">
        <f t="shared" si="2"/>
        <v>-7494191.5700000003</v>
      </c>
      <c r="V12" s="17">
        <f t="shared" si="3"/>
        <v>0.10408464409490802</v>
      </c>
      <c r="W12" s="17">
        <f t="shared" si="4"/>
        <v>-44971.57</v>
      </c>
      <c r="X12" s="17">
        <f t="shared" si="5"/>
        <v>14.794297082228116</v>
      </c>
      <c r="Y12" s="17">
        <f t="shared" si="6"/>
        <v>-26656.57</v>
      </c>
      <c r="Z12" s="17">
        <f t="shared" si="7"/>
        <v>22.656114899173076</v>
      </c>
      <c r="AA12" s="17">
        <f t="shared" si="10"/>
        <v>0.31211662531075346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5" t="s">
        <v>31</v>
      </c>
      <c r="C13" s="55"/>
      <c r="D13" s="55"/>
      <c r="E13" s="55"/>
      <c r="F13" s="55"/>
      <c r="G13" s="55"/>
      <c r="H13" s="55"/>
      <c r="I13" s="55"/>
      <c r="J13" s="17">
        <v>180406</v>
      </c>
      <c r="K13" s="17">
        <v>199821.72</v>
      </c>
      <c r="L13" s="17">
        <f t="shared" si="8"/>
        <v>199821.72</v>
      </c>
      <c r="M13" s="17">
        <v>5489.98</v>
      </c>
      <c r="N13" s="17">
        <f t="shared" si="9"/>
        <v>5489.98</v>
      </c>
      <c r="O13" s="17">
        <v>407460</v>
      </c>
      <c r="P13" s="17">
        <v>65648</v>
      </c>
      <c r="Q13" s="17">
        <v>40131</v>
      </c>
      <c r="R13" s="17">
        <v>0</v>
      </c>
      <c r="S13" s="17">
        <v>40131</v>
      </c>
      <c r="T13" s="17">
        <f t="shared" si="1"/>
        <v>-40131</v>
      </c>
      <c r="U13" s="17">
        <f t="shared" si="2"/>
        <v>-367329</v>
      </c>
      <c r="V13" s="17">
        <f t="shared" si="3"/>
        <v>9.8490649388897076</v>
      </c>
      <c r="W13" s="17">
        <f t="shared" si="4"/>
        <v>-25517</v>
      </c>
      <c r="X13" s="17">
        <f t="shared" si="5"/>
        <v>61.130575188886183</v>
      </c>
      <c r="Y13" s="17">
        <f t="shared" si="6"/>
        <v>34641.020000000004</v>
      </c>
      <c r="Z13" s="17">
        <v>0</v>
      </c>
      <c r="AA13" s="17">
        <f t="shared" si="10"/>
        <v>2.7474390671844882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5" t="s">
        <v>30</v>
      </c>
      <c r="C14" s="55"/>
      <c r="D14" s="55"/>
      <c r="E14" s="55"/>
      <c r="F14" s="55"/>
      <c r="G14" s="55"/>
      <c r="H14" s="55"/>
      <c r="I14" s="55"/>
      <c r="J14" s="17">
        <v>11715305.130000001</v>
      </c>
      <c r="K14" s="17">
        <v>12135551.99</v>
      </c>
      <c r="L14" s="17">
        <f t="shared" si="8"/>
        <v>12135551.99</v>
      </c>
      <c r="M14" s="17">
        <v>126919.13</v>
      </c>
      <c r="N14" s="17">
        <f t="shared" si="9"/>
        <v>126919.13</v>
      </c>
      <c r="O14" s="17">
        <v>11117000</v>
      </c>
      <c r="P14" s="17">
        <v>385017</v>
      </c>
      <c r="Q14" s="17">
        <v>117339.47</v>
      </c>
      <c r="R14" s="17">
        <v>71458.09</v>
      </c>
      <c r="S14" s="17">
        <v>188797.56</v>
      </c>
      <c r="T14" s="17">
        <f t="shared" si="1"/>
        <v>-45881.380000000005</v>
      </c>
      <c r="U14" s="17">
        <f t="shared" si="2"/>
        <v>-10928202.439999999</v>
      </c>
      <c r="V14" s="17">
        <f t="shared" si="3"/>
        <v>1.6982779526850769</v>
      </c>
      <c r="W14" s="17">
        <f t="shared" si="4"/>
        <v>-196219.44</v>
      </c>
      <c r="X14" s="17">
        <f t="shared" si="5"/>
        <v>49.036162039598253</v>
      </c>
      <c r="Y14" s="17">
        <f t="shared" si="6"/>
        <v>61878.429999999993</v>
      </c>
      <c r="Z14" s="17">
        <f t="shared" si="7"/>
        <v>148.75421853269873</v>
      </c>
      <c r="AA14" s="17">
        <f t="shared" si="10"/>
        <v>1.0458455462477896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5" t="s">
        <v>25</v>
      </c>
      <c r="C15" s="55"/>
      <c r="D15" s="55"/>
      <c r="E15" s="55"/>
      <c r="F15" s="55"/>
      <c r="G15" s="55"/>
      <c r="H15" s="55"/>
      <c r="I15" s="55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851119.5199999999</v>
      </c>
      <c r="N15" s="17">
        <f>N16+N21</f>
        <v>851119.5199999999</v>
      </c>
      <c r="O15" s="17">
        <f t="shared" ref="O15:S15" si="11">O16+O21</f>
        <v>57080420</v>
      </c>
      <c r="P15" s="17">
        <f t="shared" si="11"/>
        <v>4144468</v>
      </c>
      <c r="Q15" s="17">
        <f t="shared" ref="Q15" si="12">Q16+Q21</f>
        <v>128827.71</v>
      </c>
      <c r="R15" s="17">
        <f t="shared" si="11"/>
        <v>200112.43</v>
      </c>
      <c r="S15" s="17">
        <f t="shared" si="11"/>
        <v>328940.14</v>
      </c>
      <c r="T15" s="17">
        <f t="shared" si="1"/>
        <v>71284.719999999987</v>
      </c>
      <c r="U15" s="17">
        <f t="shared" si="2"/>
        <v>-56751479.859999999</v>
      </c>
      <c r="V15" s="17">
        <f t="shared" si="3"/>
        <v>0.57627491178235901</v>
      </c>
      <c r="W15" s="17">
        <f t="shared" si="4"/>
        <v>-3815527.86</v>
      </c>
      <c r="X15" s="17">
        <f t="shared" si="5"/>
        <v>7.9368483482077794</v>
      </c>
      <c r="Y15" s="17">
        <f t="shared" si="6"/>
        <v>-522179.37999999989</v>
      </c>
      <c r="Z15" s="17">
        <f t="shared" si="7"/>
        <v>38.647937483562835</v>
      </c>
      <c r="AA15" s="17">
        <f t="shared" si="10"/>
        <v>1.4406872028750344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4"/>
      <c r="C16" s="54"/>
      <c r="D16" s="54"/>
      <c r="E16" s="54"/>
      <c r="F16" s="54"/>
      <c r="G16" s="54"/>
      <c r="H16" s="54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29483.32</v>
      </c>
      <c r="N16" s="18">
        <f>M16</f>
        <v>29483.32</v>
      </c>
      <c r="O16" s="18">
        <v>18390732</v>
      </c>
      <c r="P16" s="18">
        <v>3319710</v>
      </c>
      <c r="Q16" s="18">
        <v>0</v>
      </c>
      <c r="R16" s="18">
        <v>41661.57</v>
      </c>
      <c r="S16" s="18">
        <v>41661.57</v>
      </c>
      <c r="T16" s="18">
        <f t="shared" si="1"/>
        <v>41661.57</v>
      </c>
      <c r="U16" s="18">
        <f t="shared" si="2"/>
        <v>-18349070.43</v>
      </c>
      <c r="V16" s="18">
        <f t="shared" si="3"/>
        <v>0.22653568112460123</v>
      </c>
      <c r="W16" s="18">
        <f t="shared" si="4"/>
        <v>-3278048.43</v>
      </c>
      <c r="X16" s="18">
        <f t="shared" si="5"/>
        <v>1.2549761876790442</v>
      </c>
      <c r="Y16" s="18">
        <f t="shared" si="6"/>
        <v>12178.25</v>
      </c>
      <c r="Z16" s="18">
        <f t="shared" si="7"/>
        <v>141.30555853275683</v>
      </c>
      <c r="AA16" s="18">
        <f t="shared" si="10"/>
        <v>0.13214263008110103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1"/>
        <v>0</v>
      </c>
      <c r="U17" s="17">
        <f t="shared" si="2"/>
        <v>0</v>
      </c>
      <c r="V17" s="17" t="e">
        <f t="shared" si="3"/>
        <v>#DIV/0!</v>
      </c>
      <c r="W17" s="17">
        <f t="shared" si="4"/>
        <v>0</v>
      </c>
      <c r="X17" s="17" t="e">
        <f t="shared" si="5"/>
        <v>#DIV/0!</v>
      </c>
      <c r="Y17" s="17">
        <f t="shared" si="6"/>
        <v>-20632512.710000001</v>
      </c>
      <c r="Z17" s="17">
        <f t="shared" si="7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1"/>
        <v>0</v>
      </c>
      <c r="U18" s="17">
        <f t="shared" si="2"/>
        <v>0</v>
      </c>
      <c r="V18" s="17" t="e">
        <f t="shared" si="3"/>
        <v>#DIV/0!</v>
      </c>
      <c r="W18" s="17">
        <f t="shared" si="4"/>
        <v>0</v>
      </c>
      <c r="X18" s="17" t="e">
        <f t="shared" si="5"/>
        <v>#DIV/0!</v>
      </c>
      <c r="Y18" s="17">
        <f t="shared" si="6"/>
        <v>-624600</v>
      </c>
      <c r="Z18" s="17">
        <f t="shared" si="7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1"/>
        <v>0</v>
      </c>
      <c r="U19" s="17">
        <f t="shared" si="2"/>
        <v>0</v>
      </c>
      <c r="V19" s="17" t="e">
        <f t="shared" si="3"/>
        <v>#DIV/0!</v>
      </c>
      <c r="W19" s="17">
        <f t="shared" si="4"/>
        <v>0</v>
      </c>
      <c r="X19" s="17" t="e">
        <f t="shared" si="5"/>
        <v>#DIV/0!</v>
      </c>
      <c r="Y19" s="17">
        <f t="shared" si="6"/>
        <v>-54500</v>
      </c>
      <c r="Z19" s="17">
        <f t="shared" si="7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1"/>
        <v>0</v>
      </c>
      <c r="U20" s="17">
        <f t="shared" si="2"/>
        <v>0</v>
      </c>
      <c r="V20" s="17" t="e">
        <f t="shared" si="3"/>
        <v>#DIV/0!</v>
      </c>
      <c r="W20" s="17">
        <f t="shared" si="4"/>
        <v>0</v>
      </c>
      <c r="X20" s="17" t="e">
        <f t="shared" si="5"/>
        <v>#DIV/0!</v>
      </c>
      <c r="Y20" s="17">
        <f t="shared" si="6"/>
        <v>-100</v>
      </c>
      <c r="Z20" s="17">
        <f t="shared" si="7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4" t="s">
        <v>8</v>
      </c>
      <c r="C21" s="54" t="s">
        <v>26</v>
      </c>
      <c r="D21" s="54" t="s">
        <v>25</v>
      </c>
      <c r="E21" s="54"/>
      <c r="F21" s="54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821636.2</v>
      </c>
      <c r="N21" s="18">
        <f>M21</f>
        <v>821636.2</v>
      </c>
      <c r="O21" s="18">
        <v>38689688</v>
      </c>
      <c r="P21" s="18">
        <v>824758</v>
      </c>
      <c r="Q21" s="18">
        <v>128827.71</v>
      </c>
      <c r="R21" s="18">
        <v>158450.85999999999</v>
      </c>
      <c r="S21" s="18">
        <v>287278.57</v>
      </c>
      <c r="T21" s="18">
        <f t="shared" si="1"/>
        <v>29623.14999999998</v>
      </c>
      <c r="U21" s="18">
        <f t="shared" si="2"/>
        <v>-38402409.43</v>
      </c>
      <c r="V21" s="18">
        <f t="shared" si="3"/>
        <v>0.74251973807594418</v>
      </c>
      <c r="W21" s="18">
        <f t="shared" si="4"/>
        <v>-537479.42999999993</v>
      </c>
      <c r="X21" s="18">
        <f t="shared" si="5"/>
        <v>34.831862194728636</v>
      </c>
      <c r="Y21" s="18">
        <f t="shared" si="6"/>
        <v>-534357.62999999989</v>
      </c>
      <c r="Z21" s="18">
        <f t="shared" si="7"/>
        <v>34.964205569326182</v>
      </c>
      <c r="AA21" s="18">
        <f t="shared" si="10"/>
        <v>2.2347967744913979</v>
      </c>
      <c r="AB21" s="31">
        <v>33105554.100000001</v>
      </c>
    </row>
    <row r="22" spans="1:29" s="15" customFormat="1" ht="37.5" hidden="1" customHeight="1" x14ac:dyDescent="0.3">
      <c r="A22" s="14"/>
      <c r="B22" s="55" t="s">
        <v>24</v>
      </c>
      <c r="C22" s="55"/>
      <c r="D22" s="55"/>
      <c r="E22" s="55"/>
      <c r="F22" s="55"/>
      <c r="G22" s="55"/>
      <c r="H22" s="55"/>
      <c r="I22" s="55"/>
      <c r="J22" s="17">
        <v>6867000</v>
      </c>
      <c r="K22" s="17">
        <v>7183566.0899999999</v>
      </c>
      <c r="L22" s="17">
        <f>K22</f>
        <v>7183566.0899999999</v>
      </c>
      <c r="M22" s="17">
        <v>113555.94</v>
      </c>
      <c r="N22" s="17">
        <f>M22</f>
        <v>113555.94</v>
      </c>
      <c r="O22" s="17">
        <v>5939000</v>
      </c>
      <c r="P22" s="17">
        <v>238650</v>
      </c>
      <c r="Q22" s="17">
        <v>46546.16</v>
      </c>
      <c r="R22" s="17">
        <v>170158.76</v>
      </c>
      <c r="S22" s="17">
        <v>216704.92</v>
      </c>
      <c r="T22" s="17">
        <f t="shared" si="1"/>
        <v>123612.6</v>
      </c>
      <c r="U22" s="17">
        <f t="shared" si="2"/>
        <v>-5722295.0800000001</v>
      </c>
      <c r="V22" s="17">
        <f t="shared" si="3"/>
        <v>3.6488452601448054</v>
      </c>
      <c r="W22" s="17">
        <f t="shared" si="4"/>
        <v>-21945.079999999987</v>
      </c>
      <c r="X22" s="17">
        <f t="shared" si="5"/>
        <v>90.804491933794267</v>
      </c>
      <c r="Y22" s="17">
        <f t="shared" si="6"/>
        <v>103148.98000000001</v>
      </c>
      <c r="Z22" s="17">
        <f t="shared" si="7"/>
        <v>190.83538914829114</v>
      </c>
      <c r="AA22" s="17">
        <f t="shared" si="10"/>
        <v>1.5807739300690418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3">M24+M27+M31+M33</f>
        <v>840069.98</v>
      </c>
      <c r="N23" s="17">
        <f>N24+N27+N31+N33</f>
        <v>840069.98</v>
      </c>
      <c r="O23" s="17">
        <f t="shared" ref="O23:Q23" si="14">O24+O27+O31+O33</f>
        <v>42043990</v>
      </c>
      <c r="P23" s="17">
        <f t="shared" si="14"/>
        <v>768100</v>
      </c>
      <c r="Q23" s="17">
        <f t="shared" si="14"/>
        <v>60012.82</v>
      </c>
      <c r="R23" s="17">
        <f t="shared" ref="R23:S23" si="15">R24+R27+R31+R33</f>
        <v>546951.79</v>
      </c>
      <c r="S23" s="17">
        <f t="shared" si="15"/>
        <v>606964.61</v>
      </c>
      <c r="T23" s="17">
        <f t="shared" si="1"/>
        <v>486938.97000000003</v>
      </c>
      <c r="U23" s="17">
        <f t="shared" si="2"/>
        <v>-41437025.390000001</v>
      </c>
      <c r="V23" s="17">
        <f t="shared" si="3"/>
        <v>1.4436417904199863</v>
      </c>
      <c r="W23" s="17">
        <f t="shared" si="4"/>
        <v>-161135.39000000001</v>
      </c>
      <c r="X23" s="17">
        <f t="shared" si="5"/>
        <v>79.021560994662153</v>
      </c>
      <c r="Y23" s="17">
        <f t="shared" si="6"/>
        <v>-233105.37</v>
      </c>
      <c r="Z23" s="17">
        <f t="shared" si="7"/>
        <v>72.251672414243401</v>
      </c>
      <c r="AA23" s="17">
        <f t="shared" si="10"/>
        <v>2.1294755038641329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4"/>
      <c r="C24" s="54"/>
      <c r="D24" s="54"/>
      <c r="E24" s="54"/>
      <c r="F24" s="54"/>
      <c r="G24" s="54"/>
      <c r="H24" s="54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814536.04</v>
      </c>
      <c r="N24" s="18">
        <f>M24</f>
        <v>814536.04</v>
      </c>
      <c r="O24" s="39">
        <v>41197224.380000003</v>
      </c>
      <c r="P24" s="39">
        <v>768100</v>
      </c>
      <c r="Q24" s="18">
        <v>48524.82</v>
      </c>
      <c r="R24" s="18">
        <v>546951.79</v>
      </c>
      <c r="S24" s="18">
        <v>595476.61</v>
      </c>
      <c r="T24" s="18">
        <f t="shared" si="1"/>
        <v>498426.97000000003</v>
      </c>
      <c r="U24" s="18">
        <f t="shared" si="2"/>
        <v>-40601747.770000003</v>
      </c>
      <c r="V24" s="18">
        <f t="shared" si="3"/>
        <v>1.4454289553766291</v>
      </c>
      <c r="W24" s="18">
        <f t="shared" si="4"/>
        <v>-172623.39</v>
      </c>
      <c r="X24" s="18">
        <f t="shared" si="5"/>
        <v>77.525922405936726</v>
      </c>
      <c r="Y24" s="18">
        <f t="shared" si="6"/>
        <v>-219059.43000000005</v>
      </c>
      <c r="Z24" s="18">
        <f t="shared" si="7"/>
        <v>73.106232352837324</v>
      </c>
      <c r="AA24" s="18">
        <f t="shared" si="10"/>
        <v>2.1191405535739403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1"/>
        <v>0</v>
      </c>
      <c r="U25" s="17">
        <f t="shared" si="2"/>
        <v>0</v>
      </c>
      <c r="V25" s="17" t="e">
        <f t="shared" si="3"/>
        <v>#DIV/0!</v>
      </c>
      <c r="W25" s="17">
        <f t="shared" si="4"/>
        <v>0</v>
      </c>
      <c r="X25" s="17" t="e">
        <f t="shared" si="5"/>
        <v>#DIV/0!</v>
      </c>
      <c r="Y25" s="17">
        <f t="shared" si="6"/>
        <v>-31842999.989999998</v>
      </c>
      <c r="Z25" s="17">
        <f t="shared" si="7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1"/>
        <v>0</v>
      </c>
      <c r="U26" s="17">
        <f t="shared" si="2"/>
        <v>0</v>
      </c>
      <c r="V26" s="17" t="e">
        <f t="shared" si="3"/>
        <v>#DIV/0!</v>
      </c>
      <c r="W26" s="17">
        <f t="shared" si="4"/>
        <v>0</v>
      </c>
      <c r="X26" s="17" t="e">
        <f t="shared" si="5"/>
        <v>#DIV/0!</v>
      </c>
      <c r="Y26" s="17">
        <f t="shared" si="6"/>
        <v>-3583390.66</v>
      </c>
      <c r="Z26" s="17">
        <f t="shared" si="7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4"/>
      <c r="C27" s="54"/>
      <c r="D27" s="54"/>
      <c r="E27" s="54"/>
      <c r="F27" s="54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22325.33</v>
      </c>
      <c r="N27" s="18">
        <f>M27</f>
        <v>22325.33</v>
      </c>
      <c r="O27" s="18">
        <v>811765.62</v>
      </c>
      <c r="P27" s="18">
        <v>0</v>
      </c>
      <c r="Q27" s="18">
        <v>10500</v>
      </c>
      <c r="R27" s="18">
        <v>0</v>
      </c>
      <c r="S27" s="18">
        <v>10500</v>
      </c>
      <c r="T27" s="18">
        <f t="shared" si="1"/>
        <v>-10500</v>
      </c>
      <c r="U27" s="18">
        <f t="shared" si="2"/>
        <v>-801265.62</v>
      </c>
      <c r="V27" s="18">
        <f t="shared" si="3"/>
        <v>1.2934768043022074</v>
      </c>
      <c r="W27" s="18">
        <f t="shared" si="4"/>
        <v>10500</v>
      </c>
      <c r="X27" s="18" t="e">
        <f t="shared" si="5"/>
        <v>#DIV/0!</v>
      </c>
      <c r="Y27" s="18">
        <f t="shared" si="6"/>
        <v>-11825.330000000002</v>
      </c>
      <c r="Z27" s="18">
        <f t="shared" si="7"/>
        <v>47.031779597434834</v>
      </c>
      <c r="AA27" s="18">
        <f t="shared" si="10"/>
        <v>2.3765484115076516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1"/>
        <v>0</v>
      </c>
      <c r="U28" s="17">
        <f t="shared" si="2"/>
        <v>0</v>
      </c>
      <c r="V28" s="17" t="e">
        <f t="shared" si="3"/>
        <v>#DIV/0!</v>
      </c>
      <c r="W28" s="17">
        <f t="shared" si="4"/>
        <v>0</v>
      </c>
      <c r="X28" s="17" t="e">
        <f t="shared" si="5"/>
        <v>#DIV/0!</v>
      </c>
      <c r="Y28" s="17">
        <f t="shared" si="6"/>
        <v>-157910</v>
      </c>
      <c r="Z28" s="17">
        <f t="shared" si="7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1"/>
        <v>0</v>
      </c>
      <c r="U29" s="17">
        <f t="shared" si="2"/>
        <v>0</v>
      </c>
      <c r="V29" s="17" t="e">
        <f t="shared" si="3"/>
        <v>#DIV/0!</v>
      </c>
      <c r="W29" s="17">
        <f t="shared" si="4"/>
        <v>0</v>
      </c>
      <c r="X29" s="17" t="e">
        <f t="shared" si="5"/>
        <v>#DIV/0!</v>
      </c>
      <c r="Y29" s="17">
        <f t="shared" si="6"/>
        <v>0</v>
      </c>
      <c r="Z29" s="17" t="e">
        <f t="shared" si="7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1"/>
        <v>0</v>
      </c>
      <c r="U30" s="17">
        <f t="shared" si="2"/>
        <v>0</v>
      </c>
      <c r="V30" s="17" t="e">
        <f t="shared" si="3"/>
        <v>#DIV/0!</v>
      </c>
      <c r="W30" s="17">
        <f t="shared" si="4"/>
        <v>0</v>
      </c>
      <c r="X30" s="17" t="e">
        <f t="shared" si="5"/>
        <v>#DIV/0!</v>
      </c>
      <c r="Y30" s="17">
        <f t="shared" si="6"/>
        <v>-730549.34</v>
      </c>
      <c r="Z30" s="17">
        <f t="shared" si="7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6">M32</f>
        <v>0</v>
      </c>
      <c r="N31" s="17">
        <f>N32</f>
        <v>0</v>
      </c>
      <c r="O31" s="17">
        <f t="shared" ref="O31:S31" si="17">O32</f>
        <v>35000</v>
      </c>
      <c r="P31" s="17">
        <f t="shared" si="17"/>
        <v>0</v>
      </c>
      <c r="Q31" s="17">
        <f t="shared" si="17"/>
        <v>0</v>
      </c>
      <c r="R31" s="17">
        <f t="shared" si="17"/>
        <v>0</v>
      </c>
      <c r="S31" s="17">
        <f t="shared" si="17"/>
        <v>0</v>
      </c>
      <c r="T31" s="17">
        <f t="shared" si="1"/>
        <v>0</v>
      </c>
      <c r="U31" s="17">
        <f t="shared" si="2"/>
        <v>-35000</v>
      </c>
      <c r="V31" s="17">
        <f t="shared" si="3"/>
        <v>0</v>
      </c>
      <c r="W31" s="17">
        <f t="shared" si="4"/>
        <v>0</v>
      </c>
      <c r="X31" s="17" t="e">
        <f t="shared" si="5"/>
        <v>#DIV/0!</v>
      </c>
      <c r="Y31" s="17">
        <f t="shared" si="6"/>
        <v>0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4" t="s">
        <v>8</v>
      </c>
      <c r="C32" s="54" t="s">
        <v>18</v>
      </c>
      <c r="D32" s="54" t="s">
        <v>17</v>
      </c>
      <c r="E32" s="54"/>
      <c r="F32" s="54"/>
      <c r="G32" s="6"/>
      <c r="H32" s="6"/>
      <c r="I32" s="54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1"/>
        <v>0</v>
      </c>
      <c r="U32" s="18">
        <f t="shared" si="2"/>
        <v>-35000</v>
      </c>
      <c r="V32" s="18">
        <f t="shared" si="3"/>
        <v>0</v>
      </c>
      <c r="W32" s="18">
        <f t="shared" si="4"/>
        <v>0</v>
      </c>
      <c r="X32" s="18" t="e">
        <f t="shared" si="5"/>
        <v>#DIV/0!</v>
      </c>
      <c r="Y32" s="18">
        <f t="shared" si="6"/>
        <v>0</v>
      </c>
      <c r="Z32" s="18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8">M34</f>
        <v>3208.61</v>
      </c>
      <c r="N33" s="17">
        <f>N34</f>
        <v>3208.61</v>
      </c>
      <c r="O33" s="17">
        <f t="shared" ref="O33:P33" si="19">O34</f>
        <v>0</v>
      </c>
      <c r="P33" s="17">
        <f t="shared" si="19"/>
        <v>0</v>
      </c>
      <c r="Q33" s="17">
        <f t="shared" ref="Q33:S33" si="20">Q34</f>
        <v>988</v>
      </c>
      <c r="R33" s="17">
        <f>R34</f>
        <v>0</v>
      </c>
      <c r="S33" s="17">
        <f t="shared" si="20"/>
        <v>988</v>
      </c>
      <c r="T33" s="17">
        <f t="shared" si="1"/>
        <v>-988</v>
      </c>
      <c r="U33" s="17">
        <f t="shared" si="2"/>
        <v>988</v>
      </c>
      <c r="V33" s="17">
        <v>0</v>
      </c>
      <c r="W33" s="17">
        <f t="shared" si="4"/>
        <v>988</v>
      </c>
      <c r="X33" s="17" t="e">
        <f t="shared" si="5"/>
        <v>#DIV/0!</v>
      </c>
      <c r="Y33" s="17">
        <f t="shared" si="6"/>
        <v>-2220.61</v>
      </c>
      <c r="Z33" s="17">
        <v>0</v>
      </c>
      <c r="AA33" s="17">
        <f t="shared" si="10"/>
        <v>5.3813887649645622</v>
      </c>
      <c r="AB33" s="17">
        <f>AB34</f>
        <v>29474.45</v>
      </c>
    </row>
    <row r="34" spans="1:29" s="5" customFormat="1" ht="56.25" hidden="1" x14ac:dyDescent="0.3">
      <c r="A34" s="9"/>
      <c r="B34" s="54"/>
      <c r="C34" s="54"/>
      <c r="D34" s="54"/>
      <c r="E34" s="54"/>
      <c r="F34" s="54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3208.61</v>
      </c>
      <c r="N34" s="18">
        <f>M34</f>
        <v>3208.61</v>
      </c>
      <c r="O34" s="18">
        <v>0</v>
      </c>
      <c r="P34" s="18">
        <v>0</v>
      </c>
      <c r="Q34" s="18">
        <v>988</v>
      </c>
      <c r="R34" s="18">
        <v>0</v>
      </c>
      <c r="S34" s="18">
        <v>988</v>
      </c>
      <c r="T34" s="18">
        <f t="shared" si="1"/>
        <v>-988</v>
      </c>
      <c r="U34" s="18">
        <f t="shared" si="2"/>
        <v>988</v>
      </c>
      <c r="V34" s="18">
        <v>0</v>
      </c>
      <c r="W34" s="18">
        <f t="shared" si="4"/>
        <v>988</v>
      </c>
      <c r="X34" s="18" t="e">
        <f t="shared" si="5"/>
        <v>#DIV/0!</v>
      </c>
      <c r="Y34" s="18">
        <f t="shared" si="6"/>
        <v>-2220.61</v>
      </c>
      <c r="Z34" s="18">
        <v>0</v>
      </c>
      <c r="AA34" s="18">
        <f t="shared" si="10"/>
        <v>5.3813887649645622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85000</v>
      </c>
      <c r="K35" s="17">
        <v>94365.83</v>
      </c>
      <c r="L35" s="17">
        <f>K35</f>
        <v>94365.83</v>
      </c>
      <c r="M35" s="17">
        <v>2971.18</v>
      </c>
      <c r="N35" s="17">
        <f>M35</f>
        <v>2971.18</v>
      </c>
      <c r="O35" s="17">
        <v>1057860</v>
      </c>
      <c r="P35" s="17">
        <v>88155</v>
      </c>
      <c r="Q35" s="17">
        <v>0</v>
      </c>
      <c r="R35" s="17">
        <v>1.0900000000000001</v>
      </c>
      <c r="S35" s="17">
        <v>1.0900000000000001</v>
      </c>
      <c r="T35" s="17">
        <f t="shared" si="1"/>
        <v>1.0900000000000001</v>
      </c>
      <c r="U35" s="17">
        <f t="shared" si="2"/>
        <v>-1057858.9099999999</v>
      </c>
      <c r="V35" s="17">
        <f t="shared" si="3"/>
        <v>1.0303820921482996E-4</v>
      </c>
      <c r="W35" s="17">
        <f t="shared" si="4"/>
        <v>-88153.91</v>
      </c>
      <c r="X35" s="17">
        <f t="shared" si="5"/>
        <v>1.2364585105779592E-3</v>
      </c>
      <c r="Y35" s="17">
        <f t="shared" si="6"/>
        <v>-2970.0899999999997</v>
      </c>
      <c r="Z35" s="17">
        <f t="shared" si="7"/>
        <v>3.6685761212716841E-2</v>
      </c>
      <c r="AA35" s="17">
        <f t="shared" si="10"/>
        <v>3.1485761318477246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1">M37+M38</f>
        <v>44574.95</v>
      </c>
      <c r="N36" s="17">
        <f>N37+N38</f>
        <v>44574.95</v>
      </c>
      <c r="O36" s="17">
        <f t="shared" ref="O36:S36" si="22">O37+O38</f>
        <v>30293470</v>
      </c>
      <c r="P36" s="17">
        <f t="shared" si="22"/>
        <v>2980370</v>
      </c>
      <c r="Q36" s="17">
        <f t="shared" ref="Q36" si="23">Q37+Q38</f>
        <v>55264.37</v>
      </c>
      <c r="R36" s="17">
        <f t="shared" si="22"/>
        <v>202368.12</v>
      </c>
      <c r="S36" s="17">
        <f t="shared" si="22"/>
        <v>257632.49</v>
      </c>
      <c r="T36" s="17">
        <f t="shared" si="1"/>
        <v>147103.75</v>
      </c>
      <c r="U36" s="17">
        <f t="shared" si="2"/>
        <v>-30035837.510000002</v>
      </c>
      <c r="V36" s="17">
        <f t="shared" si="3"/>
        <v>0.85045552721428086</v>
      </c>
      <c r="W36" s="17">
        <f t="shared" si="4"/>
        <v>-2722737.51</v>
      </c>
      <c r="X36" s="17">
        <f t="shared" si="5"/>
        <v>8.6443122833742123</v>
      </c>
      <c r="Y36" s="17">
        <f t="shared" si="6"/>
        <v>213057.53999999998</v>
      </c>
      <c r="Z36" s="17">
        <f t="shared" si="7"/>
        <v>577.97594837459155</v>
      </c>
      <c r="AA36" s="17">
        <f t="shared" si="10"/>
        <v>0.16585656085881478</v>
      </c>
      <c r="AB36" s="17">
        <f>AB37+AB38</f>
        <v>43485252</v>
      </c>
    </row>
    <row r="37" spans="1:29" s="5" customFormat="1" ht="36" hidden="1" customHeight="1" x14ac:dyDescent="0.3">
      <c r="A37" s="9"/>
      <c r="B37" s="59" t="s">
        <v>14</v>
      </c>
      <c r="C37" s="59"/>
      <c r="D37" s="59"/>
      <c r="E37" s="59"/>
      <c r="F37" s="59"/>
      <c r="G37" s="59"/>
      <c r="H37" s="59"/>
      <c r="I37" s="59"/>
      <c r="J37" s="18">
        <v>25011552.5</v>
      </c>
      <c r="K37" s="18">
        <v>25635946.170000002</v>
      </c>
      <c r="L37" s="18">
        <f>K37</f>
        <v>25635946.170000002</v>
      </c>
      <c r="M37" s="18">
        <v>44574.95</v>
      </c>
      <c r="N37" s="18">
        <f>M37</f>
        <v>44574.95</v>
      </c>
      <c r="O37" s="18">
        <v>30293470</v>
      </c>
      <c r="P37" s="18">
        <v>2980370</v>
      </c>
      <c r="Q37" s="18">
        <v>15896.21</v>
      </c>
      <c r="R37" s="18">
        <v>202368.12</v>
      </c>
      <c r="S37" s="18">
        <v>218264.33</v>
      </c>
      <c r="T37" s="18">
        <f t="shared" si="1"/>
        <v>186471.91</v>
      </c>
      <c r="U37" s="18">
        <f t="shared" si="2"/>
        <v>-30075205.670000002</v>
      </c>
      <c r="V37" s="18">
        <f t="shared" si="3"/>
        <v>0.72049959941862052</v>
      </c>
      <c r="W37" s="18">
        <f t="shared" si="4"/>
        <v>-2762105.67</v>
      </c>
      <c r="X37" s="18">
        <f t="shared" si="5"/>
        <v>7.3233970949915612</v>
      </c>
      <c r="Y37" s="18">
        <f t="shared" si="6"/>
        <v>173689.38</v>
      </c>
      <c r="Z37" s="18">
        <f t="shared" si="7"/>
        <v>489.65692614349541</v>
      </c>
      <c r="AA37" s="18">
        <f t="shared" si="10"/>
        <v>0.17387674987460777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59" t="s">
        <v>12</v>
      </c>
      <c r="C38" s="59"/>
      <c r="D38" s="59"/>
      <c r="E38" s="59"/>
      <c r="F38" s="59"/>
      <c r="G38" s="59"/>
      <c r="H38" s="59"/>
      <c r="I38" s="59"/>
      <c r="J38" s="18">
        <v>43290.09</v>
      </c>
      <c r="K38" s="18">
        <v>1239656.32</v>
      </c>
      <c r="L38" s="18">
        <f>K38</f>
        <v>1239656.32</v>
      </c>
      <c r="M38" s="18">
        <v>0</v>
      </c>
      <c r="N38" s="18">
        <f>M38</f>
        <v>0</v>
      </c>
      <c r="O38" s="18">
        <v>0</v>
      </c>
      <c r="P38" s="18">
        <v>0</v>
      </c>
      <c r="Q38" s="18">
        <v>39368.160000000003</v>
      </c>
      <c r="R38" s="18">
        <v>0</v>
      </c>
      <c r="S38" s="18">
        <v>39368.160000000003</v>
      </c>
      <c r="T38" s="18">
        <f t="shared" si="1"/>
        <v>-39368.160000000003</v>
      </c>
      <c r="U38" s="18">
        <f t="shared" si="2"/>
        <v>39368.160000000003</v>
      </c>
      <c r="V38" s="18">
        <v>0</v>
      </c>
      <c r="W38" s="18">
        <f t="shared" si="4"/>
        <v>39368.160000000003</v>
      </c>
      <c r="X38" s="18" t="e">
        <f t="shared" si="5"/>
        <v>#DIV/0!</v>
      </c>
      <c r="Y38" s="18">
        <f t="shared" si="6"/>
        <v>39368.160000000003</v>
      </c>
      <c r="Z38" s="18">
        <v>0</v>
      </c>
      <c r="AA38" s="18">
        <f t="shared" si="10"/>
        <v>0</v>
      </c>
      <c r="AB38" s="18">
        <v>0</v>
      </c>
    </row>
    <row r="39" spans="1:29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4">M40+M41</f>
        <v>154327</v>
      </c>
      <c r="N39" s="17">
        <f>N40+N41</f>
        <v>154327</v>
      </c>
      <c r="O39" s="17">
        <f t="shared" ref="O39:S39" si="25">O40+O41</f>
        <v>132000</v>
      </c>
      <c r="P39" s="17">
        <f t="shared" si="25"/>
        <v>0</v>
      </c>
      <c r="Q39" s="17">
        <f t="shared" ref="Q39" si="26">Q40+Q41</f>
        <v>0</v>
      </c>
      <c r="R39" s="17">
        <f t="shared" si="25"/>
        <v>0</v>
      </c>
      <c r="S39" s="17">
        <f t="shared" si="25"/>
        <v>0</v>
      </c>
      <c r="T39" s="17">
        <f t="shared" si="1"/>
        <v>0</v>
      </c>
      <c r="U39" s="17">
        <f t="shared" si="2"/>
        <v>-132000</v>
      </c>
      <c r="V39" s="17">
        <f t="shared" si="3"/>
        <v>0</v>
      </c>
      <c r="W39" s="17">
        <f t="shared" si="4"/>
        <v>0</v>
      </c>
      <c r="X39" s="17" t="e">
        <f t="shared" si="5"/>
        <v>#DIV/0!</v>
      </c>
      <c r="Y39" s="17">
        <f t="shared" si="6"/>
        <v>-154327</v>
      </c>
      <c r="Z39" s="17">
        <f t="shared" si="7"/>
        <v>0</v>
      </c>
      <c r="AA39" s="17">
        <f t="shared" si="10"/>
        <v>3.5968341641160939</v>
      </c>
      <c r="AB39" s="17">
        <f>AB40+AB41</f>
        <v>1411920.5699999998</v>
      </c>
    </row>
    <row r="40" spans="1:29" s="5" customFormat="1" ht="75" hidden="1" customHeight="1" x14ac:dyDescent="0.3">
      <c r="A40" s="9"/>
      <c r="B40" s="59" t="s">
        <v>47</v>
      </c>
      <c r="C40" s="59"/>
      <c r="D40" s="59"/>
      <c r="E40" s="59"/>
      <c r="F40" s="59"/>
      <c r="G40" s="59"/>
      <c r="H40" s="59"/>
      <c r="I40" s="59"/>
      <c r="J40" s="18">
        <v>163530</v>
      </c>
      <c r="K40" s="18">
        <v>163530</v>
      </c>
      <c r="L40" s="18">
        <f t="shared" ref="L40:L52" si="27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1"/>
        <v>0</v>
      </c>
      <c r="U40" s="18">
        <f t="shared" si="2"/>
        <v>0</v>
      </c>
      <c r="V40" s="18">
        <v>0</v>
      </c>
      <c r="W40" s="18">
        <f t="shared" si="4"/>
        <v>0</v>
      </c>
      <c r="X40" s="18" t="e">
        <f t="shared" si="5"/>
        <v>#DIV/0!</v>
      </c>
      <c r="Y40" s="18">
        <f t="shared" si="6"/>
        <v>0</v>
      </c>
      <c r="Z40" s="18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59" t="s">
        <v>10</v>
      </c>
      <c r="C41" s="59"/>
      <c r="D41" s="59"/>
      <c r="E41" s="59"/>
      <c r="F41" s="59"/>
      <c r="G41" s="59"/>
      <c r="H41" s="59"/>
      <c r="I41" s="59"/>
      <c r="J41" s="18">
        <v>4127104.29</v>
      </c>
      <c r="K41" s="18">
        <v>4127104.29</v>
      </c>
      <c r="L41" s="18">
        <f t="shared" si="27"/>
        <v>4127104.29</v>
      </c>
      <c r="M41" s="18">
        <v>154327</v>
      </c>
      <c r="N41" s="18">
        <f>M41</f>
        <v>154327</v>
      </c>
      <c r="O41" s="18">
        <v>132000</v>
      </c>
      <c r="P41" s="18">
        <v>0</v>
      </c>
      <c r="Q41" s="18">
        <v>0</v>
      </c>
      <c r="R41" s="18">
        <v>0</v>
      </c>
      <c r="S41" s="18">
        <v>0</v>
      </c>
      <c r="T41" s="18">
        <f t="shared" si="1"/>
        <v>0</v>
      </c>
      <c r="U41" s="18">
        <f t="shared" si="2"/>
        <v>-132000</v>
      </c>
      <c r="V41" s="18">
        <f t="shared" si="3"/>
        <v>0</v>
      </c>
      <c r="W41" s="18">
        <f t="shared" si="4"/>
        <v>0</v>
      </c>
      <c r="X41" s="18" t="e">
        <f t="shared" si="5"/>
        <v>#DIV/0!</v>
      </c>
      <c r="Y41" s="18">
        <f t="shared" si="6"/>
        <v>-154327</v>
      </c>
      <c r="Z41" s="18">
        <f t="shared" si="7"/>
        <v>0</v>
      </c>
      <c r="AA41" s="18">
        <f t="shared" si="10"/>
        <v>3.739353046491587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2200000</v>
      </c>
      <c r="K42" s="17">
        <v>2338187.02</v>
      </c>
      <c r="L42" s="17">
        <f t="shared" si="27"/>
        <v>2338187.02</v>
      </c>
      <c r="M42" s="17">
        <v>24900</v>
      </c>
      <c r="N42" s="17">
        <f>M42</f>
        <v>24900</v>
      </c>
      <c r="O42" s="17">
        <v>770140</v>
      </c>
      <c r="P42" s="17">
        <v>39072</v>
      </c>
      <c r="Q42" s="17">
        <v>56064.97</v>
      </c>
      <c r="R42" s="17">
        <v>10710.46</v>
      </c>
      <c r="S42" s="17">
        <v>66775.429999999993</v>
      </c>
      <c r="T42" s="17">
        <f t="shared" si="1"/>
        <v>-45354.51</v>
      </c>
      <c r="U42" s="17">
        <f t="shared" si="2"/>
        <v>-703364.57000000007</v>
      </c>
      <c r="V42" s="17">
        <f t="shared" si="3"/>
        <v>8.6705573012698967</v>
      </c>
      <c r="W42" s="17">
        <f t="shared" si="4"/>
        <v>27703.429999999993</v>
      </c>
      <c r="X42" s="17">
        <f t="shared" si="5"/>
        <v>170.90353705978706</v>
      </c>
      <c r="Y42" s="17">
        <f t="shared" si="6"/>
        <v>41875.429999999993</v>
      </c>
      <c r="Z42" s="17">
        <f t="shared" si="7"/>
        <v>268.17441767068271</v>
      </c>
      <c r="AA42" s="17">
        <f t="shared" si="10"/>
        <v>1.0649276463779189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7"/>
        <v>124779.15</v>
      </c>
      <c r="M43" s="18">
        <v>88013.92</v>
      </c>
      <c r="N43" s="17">
        <v>92637.69</v>
      </c>
      <c r="O43" s="18">
        <v>65400</v>
      </c>
      <c r="P43" s="18"/>
      <c r="Q43" s="18">
        <v>124779.15</v>
      </c>
      <c r="R43" s="18"/>
      <c r="S43" s="18">
        <v>124779.15</v>
      </c>
      <c r="T43" s="17">
        <f t="shared" si="1"/>
        <v>-124779.15</v>
      </c>
      <c r="U43" s="17">
        <f t="shared" si="2"/>
        <v>59379.149999999994</v>
      </c>
      <c r="V43" s="17">
        <f t="shared" si="3"/>
        <v>190.79380733944953</v>
      </c>
      <c r="W43" s="17">
        <f t="shared" si="4"/>
        <v>124779.15</v>
      </c>
      <c r="X43" s="17" t="e">
        <f t="shared" si="5"/>
        <v>#DIV/0!</v>
      </c>
      <c r="Y43" s="17">
        <f t="shared" si="6"/>
        <v>32141.459999999992</v>
      </c>
      <c r="Z43" s="17">
        <f t="shared" si="7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7"/>
        <v>80000</v>
      </c>
      <c r="M44" s="18">
        <v>60000</v>
      </c>
      <c r="N44" s="17">
        <v>60000</v>
      </c>
      <c r="O44" s="18">
        <v>79400</v>
      </c>
      <c r="P44" s="18"/>
      <c r="Q44" s="18">
        <v>80000</v>
      </c>
      <c r="R44" s="18"/>
      <c r="S44" s="18">
        <v>80000</v>
      </c>
      <c r="T44" s="17">
        <f t="shared" si="1"/>
        <v>-80000</v>
      </c>
      <c r="U44" s="17">
        <f t="shared" si="2"/>
        <v>600</v>
      </c>
      <c r="V44" s="17">
        <f t="shared" si="3"/>
        <v>100.75566750629723</v>
      </c>
      <c r="W44" s="17">
        <f t="shared" si="4"/>
        <v>80000</v>
      </c>
      <c r="X44" s="17" t="e">
        <f t="shared" si="5"/>
        <v>#DIV/0!</v>
      </c>
      <c r="Y44" s="17">
        <f t="shared" si="6"/>
        <v>20000</v>
      </c>
      <c r="Z44" s="17">
        <f t="shared" si="7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7"/>
        <v>359450.33</v>
      </c>
      <c r="M45" s="18">
        <v>213000</v>
      </c>
      <c r="N45" s="17">
        <v>213500</v>
      </c>
      <c r="O45" s="18">
        <v>232290.89</v>
      </c>
      <c r="P45" s="18"/>
      <c r="Q45" s="18">
        <v>359450.33</v>
      </c>
      <c r="R45" s="18"/>
      <c r="S45" s="18">
        <v>359450.33</v>
      </c>
      <c r="T45" s="17">
        <f t="shared" si="1"/>
        <v>-359450.33</v>
      </c>
      <c r="U45" s="17">
        <f t="shared" si="2"/>
        <v>127159.44</v>
      </c>
      <c r="V45" s="17">
        <f t="shared" si="3"/>
        <v>154.74146661541482</v>
      </c>
      <c r="W45" s="17">
        <f t="shared" si="4"/>
        <v>359450.33</v>
      </c>
      <c r="X45" s="17" t="e">
        <f t="shared" si="5"/>
        <v>#DIV/0!</v>
      </c>
      <c r="Y45" s="17">
        <f t="shared" si="6"/>
        <v>145950.33000000002</v>
      </c>
      <c r="Z45" s="17">
        <f t="shared" si="7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7"/>
        <v>244070</v>
      </c>
      <c r="M46" s="18">
        <v>223236.18</v>
      </c>
      <c r="N46" s="17">
        <v>223236.18</v>
      </c>
      <c r="O46" s="18">
        <v>243484.57</v>
      </c>
      <c r="P46" s="18"/>
      <c r="Q46" s="18">
        <v>244070</v>
      </c>
      <c r="R46" s="18"/>
      <c r="S46" s="18">
        <v>244070</v>
      </c>
      <c r="T46" s="17">
        <f t="shared" si="1"/>
        <v>-244070</v>
      </c>
      <c r="U46" s="17">
        <f t="shared" si="2"/>
        <v>585.42999999999302</v>
      </c>
      <c r="V46" s="17">
        <f t="shared" si="3"/>
        <v>100.24043823392998</v>
      </c>
      <c r="W46" s="17">
        <f t="shared" si="4"/>
        <v>244070</v>
      </c>
      <c r="X46" s="17" t="e">
        <f t="shared" si="5"/>
        <v>#DIV/0!</v>
      </c>
      <c r="Y46" s="17">
        <f t="shared" si="6"/>
        <v>20833.820000000007</v>
      </c>
      <c r="Z46" s="17">
        <f t="shared" si="7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7"/>
        <v>1159100</v>
      </c>
      <c r="M47" s="18">
        <v>979495.55</v>
      </c>
      <c r="N47" s="17">
        <v>1015295.55</v>
      </c>
      <c r="O47" s="18">
        <v>965090.33</v>
      </c>
      <c r="P47" s="18"/>
      <c r="Q47" s="18">
        <v>1159100</v>
      </c>
      <c r="R47" s="18"/>
      <c r="S47" s="18">
        <v>1159100</v>
      </c>
      <c r="T47" s="17">
        <f t="shared" si="1"/>
        <v>-1159100</v>
      </c>
      <c r="U47" s="17">
        <f t="shared" si="2"/>
        <v>194009.67000000004</v>
      </c>
      <c r="V47" s="17">
        <f t="shared" si="3"/>
        <v>120.10274727340808</v>
      </c>
      <c r="W47" s="17">
        <f t="shared" si="4"/>
        <v>1159100</v>
      </c>
      <c r="X47" s="17" t="e">
        <f t="shared" si="5"/>
        <v>#DIV/0!</v>
      </c>
      <c r="Y47" s="17">
        <f t="shared" si="6"/>
        <v>143804.44999999995</v>
      </c>
      <c r="Z47" s="17">
        <f t="shared" si="7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7"/>
        <v>435000</v>
      </c>
      <c r="M48" s="18">
        <v>272000</v>
      </c>
      <c r="N48" s="17">
        <v>272000</v>
      </c>
      <c r="O48" s="18">
        <v>420000</v>
      </c>
      <c r="P48" s="18"/>
      <c r="Q48" s="18">
        <v>435000</v>
      </c>
      <c r="R48" s="18"/>
      <c r="S48" s="18">
        <v>435000</v>
      </c>
      <c r="T48" s="17">
        <f t="shared" si="1"/>
        <v>-435000</v>
      </c>
      <c r="U48" s="17">
        <f t="shared" si="2"/>
        <v>15000</v>
      </c>
      <c r="V48" s="17">
        <f t="shared" si="3"/>
        <v>103.57142857142858</v>
      </c>
      <c r="W48" s="17">
        <f t="shared" si="4"/>
        <v>435000</v>
      </c>
      <c r="X48" s="17" t="e">
        <f t="shared" si="5"/>
        <v>#DIV/0!</v>
      </c>
      <c r="Y48" s="17">
        <f t="shared" si="6"/>
        <v>163000</v>
      </c>
      <c r="Z48" s="17">
        <f t="shared" si="7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7"/>
        <v>976062.57</v>
      </c>
      <c r="M49" s="18">
        <v>116738</v>
      </c>
      <c r="N49" s="17">
        <v>116738</v>
      </c>
      <c r="O49" s="18">
        <v>650000</v>
      </c>
      <c r="P49" s="18"/>
      <c r="Q49" s="18">
        <v>976062.57</v>
      </c>
      <c r="R49" s="18"/>
      <c r="S49" s="18">
        <v>976062.57</v>
      </c>
      <c r="T49" s="17">
        <f t="shared" si="1"/>
        <v>-976062.57</v>
      </c>
      <c r="U49" s="17">
        <f t="shared" si="2"/>
        <v>326062.56999999995</v>
      </c>
      <c r="V49" s="17">
        <f t="shared" si="3"/>
        <v>150.1634723076923</v>
      </c>
      <c r="W49" s="17">
        <f t="shared" si="4"/>
        <v>976062.57</v>
      </c>
      <c r="X49" s="17" t="e">
        <f t="shared" si="5"/>
        <v>#DIV/0!</v>
      </c>
      <c r="Y49" s="17">
        <f t="shared" si="6"/>
        <v>859324.57</v>
      </c>
      <c r="Z49" s="17">
        <f t="shared" si="7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7"/>
        <v>314616.99</v>
      </c>
      <c r="M50" s="18">
        <v>409900.83</v>
      </c>
      <c r="N50" s="17">
        <v>422549.02</v>
      </c>
      <c r="O50" s="18">
        <v>280874.18</v>
      </c>
      <c r="P50" s="18"/>
      <c r="Q50" s="18">
        <v>314616.99</v>
      </c>
      <c r="R50" s="18"/>
      <c r="S50" s="18">
        <v>314616.99</v>
      </c>
      <c r="T50" s="17">
        <f t="shared" si="1"/>
        <v>-314616.99</v>
      </c>
      <c r="U50" s="17">
        <f t="shared" si="2"/>
        <v>33742.81</v>
      </c>
      <c r="V50" s="17">
        <f t="shared" si="3"/>
        <v>112.01349657700825</v>
      </c>
      <c r="W50" s="17">
        <f t="shared" si="4"/>
        <v>314616.99</v>
      </c>
      <c r="X50" s="17" t="e">
        <f t="shared" si="5"/>
        <v>#DIV/0!</v>
      </c>
      <c r="Y50" s="17">
        <f t="shared" si="6"/>
        <v>-107932.03000000003</v>
      </c>
      <c r="Z50" s="17">
        <f t="shared" si="7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7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>
        <v>2450392.25</v>
      </c>
      <c r="R51" s="18"/>
      <c r="S51" s="18">
        <v>2450392.25</v>
      </c>
      <c r="T51" s="17">
        <f t="shared" si="1"/>
        <v>-2450392.25</v>
      </c>
      <c r="U51" s="17">
        <f t="shared" si="2"/>
        <v>213912.2200000002</v>
      </c>
      <c r="V51" s="17">
        <f t="shared" si="3"/>
        <v>109.56468276624854</v>
      </c>
      <c r="W51" s="17">
        <f t="shared" si="4"/>
        <v>2450392.25</v>
      </c>
      <c r="X51" s="17" t="e">
        <f t="shared" si="5"/>
        <v>#DIV/0!</v>
      </c>
      <c r="Y51" s="17">
        <f t="shared" si="6"/>
        <v>-691088.9700000002</v>
      </c>
      <c r="Z51" s="17">
        <f t="shared" si="7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7"/>
        <v>256536.06</v>
      </c>
      <c r="M52" s="47">
        <v>0</v>
      </c>
      <c r="N52" s="35">
        <f>M52</f>
        <v>0</v>
      </c>
      <c r="O52" s="35">
        <v>426910</v>
      </c>
      <c r="P52" s="18">
        <v>20000</v>
      </c>
      <c r="Q52" s="35">
        <v>3025.92</v>
      </c>
      <c r="R52" s="35">
        <v>200</v>
      </c>
      <c r="S52" s="35">
        <v>3225.92</v>
      </c>
      <c r="T52" s="35">
        <f t="shared" si="1"/>
        <v>-2825.92</v>
      </c>
      <c r="U52" s="18">
        <f t="shared" si="2"/>
        <v>-423684.08</v>
      </c>
      <c r="V52" s="18">
        <f t="shared" si="3"/>
        <v>0.7556440467545853</v>
      </c>
      <c r="W52" s="18">
        <f t="shared" si="4"/>
        <v>-16774.080000000002</v>
      </c>
      <c r="X52" s="18">
        <f t="shared" si="5"/>
        <v>16.1296</v>
      </c>
      <c r="Y52" s="18">
        <f t="shared" si="6"/>
        <v>3225.92</v>
      </c>
      <c r="Z52" s="18">
        <v>0</v>
      </c>
      <c r="AA52" s="18">
        <f t="shared" si="10"/>
        <v>0</v>
      </c>
      <c r="AB52" s="35"/>
    </row>
    <row r="53" spans="1:28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f t="shared" ref="J53:O53" si="28">J54+J55</f>
        <v>0</v>
      </c>
      <c r="K53" s="17">
        <f t="shared" si="28"/>
        <v>1294662.3799999999</v>
      </c>
      <c r="L53" s="17">
        <f t="shared" si="28"/>
        <v>1294662.3799999999</v>
      </c>
      <c r="M53" s="17">
        <f t="shared" si="28"/>
        <v>133333.59</v>
      </c>
      <c r="N53" s="17">
        <f t="shared" si="28"/>
        <v>133333.59</v>
      </c>
      <c r="O53" s="17">
        <f t="shared" si="28"/>
        <v>5544443</v>
      </c>
      <c r="P53" s="17">
        <v>0</v>
      </c>
      <c r="Q53" s="17">
        <f t="shared" ref="Q53:S53" si="29">Q54+Q55</f>
        <v>55274.06</v>
      </c>
      <c r="R53" s="17">
        <f t="shared" si="29"/>
        <v>86580.800000000003</v>
      </c>
      <c r="S53" s="17">
        <f t="shared" si="29"/>
        <v>141854.85999999999</v>
      </c>
      <c r="T53" s="17">
        <f t="shared" si="1"/>
        <v>31306.740000000005</v>
      </c>
      <c r="U53" s="17">
        <f t="shared" si="2"/>
        <v>-5402588.1399999997</v>
      </c>
      <c r="V53" s="17">
        <f t="shared" si="3"/>
        <v>2.558505155522385</v>
      </c>
      <c r="W53" s="17">
        <f t="shared" si="4"/>
        <v>141854.85999999999</v>
      </c>
      <c r="X53" s="17" t="e">
        <f t="shared" si="5"/>
        <v>#DIV/0!</v>
      </c>
      <c r="Y53" s="17">
        <f t="shared" si="6"/>
        <v>8521.2699999999895</v>
      </c>
      <c r="Z53" s="17">
        <f t="shared" si="7"/>
        <v>106.3909401974401</v>
      </c>
      <c r="AA53" s="17">
        <f t="shared" si="10"/>
        <v>10.298715098217343</v>
      </c>
      <c r="AB53" s="17"/>
    </row>
    <row r="54" spans="1:28" s="5" customFormat="1" ht="28.5" hidden="1" customHeight="1" x14ac:dyDescent="0.3">
      <c r="A54" s="9"/>
      <c r="B54" s="54"/>
      <c r="C54" s="54"/>
      <c r="D54" s="54"/>
      <c r="E54" s="54"/>
      <c r="F54" s="54"/>
      <c r="G54" s="54"/>
      <c r="H54" s="54"/>
      <c r="I54" s="54" t="s">
        <v>83</v>
      </c>
      <c r="J54" s="18">
        <v>0</v>
      </c>
      <c r="K54" s="18">
        <v>1294662.3799999999</v>
      </c>
      <c r="L54" s="18">
        <f>K54</f>
        <v>1294662.3799999999</v>
      </c>
      <c r="M54" s="18">
        <v>133333.59</v>
      </c>
      <c r="N54" s="18">
        <f>M54</f>
        <v>133333.59</v>
      </c>
      <c r="O54" s="18">
        <v>0</v>
      </c>
      <c r="P54" s="18">
        <v>0</v>
      </c>
      <c r="Q54" s="18">
        <v>34015.06</v>
      </c>
      <c r="R54" s="18">
        <v>-10341.200000000001</v>
      </c>
      <c r="S54" s="18">
        <v>23673.86</v>
      </c>
      <c r="T54" s="35">
        <f t="shared" si="1"/>
        <v>-44356.259999999995</v>
      </c>
      <c r="U54" s="18">
        <f t="shared" si="2"/>
        <v>23673.86</v>
      </c>
      <c r="V54" s="18">
        <v>0</v>
      </c>
      <c r="W54" s="18"/>
      <c r="X54" s="18"/>
      <c r="Y54" s="18">
        <f t="shared" si="6"/>
        <v>-109659.73</v>
      </c>
      <c r="Z54" s="18">
        <f t="shared" si="7"/>
        <v>17.75536082093042</v>
      </c>
      <c r="AA54" s="18">
        <f t="shared" si="10"/>
        <v>10.298715098217343</v>
      </c>
      <c r="AB54" s="18"/>
    </row>
    <row r="55" spans="1:28" s="5" customFormat="1" ht="28.5" hidden="1" customHeight="1" x14ac:dyDescent="0.3">
      <c r="A55" s="9"/>
      <c r="B55" s="54"/>
      <c r="C55" s="54"/>
      <c r="D55" s="54"/>
      <c r="E55" s="54"/>
      <c r="F55" s="54"/>
      <c r="G55" s="54"/>
      <c r="H55" s="54"/>
      <c r="I55" s="54" t="s">
        <v>82</v>
      </c>
      <c r="J55" s="18">
        <v>0</v>
      </c>
      <c r="K55" s="18">
        <v>0</v>
      </c>
      <c r="L55" s="18">
        <f>K55</f>
        <v>0</v>
      </c>
      <c r="M55" s="18">
        <v>0</v>
      </c>
      <c r="N55" s="18">
        <f>M55</f>
        <v>0</v>
      </c>
      <c r="O55" s="18">
        <v>5544443</v>
      </c>
      <c r="P55" s="18">
        <v>0</v>
      </c>
      <c r="Q55" s="18">
        <v>21259</v>
      </c>
      <c r="R55" s="18">
        <v>96922</v>
      </c>
      <c r="S55" s="18">
        <v>118181</v>
      </c>
      <c r="T55" s="35">
        <f t="shared" si="1"/>
        <v>75663</v>
      </c>
      <c r="U55" s="18">
        <f t="shared" si="2"/>
        <v>-5426262</v>
      </c>
      <c r="V55" s="18">
        <f t="shared" si="3"/>
        <v>2.131521597390396</v>
      </c>
      <c r="W55" s="18"/>
      <c r="X55" s="18"/>
      <c r="Y55" s="18">
        <f t="shared" si="6"/>
        <v>118181</v>
      </c>
      <c r="Z55" s="18">
        <v>0</v>
      </c>
      <c r="AA55" s="18"/>
      <c r="AB55" s="18"/>
    </row>
    <row r="56" spans="1:28" s="15" customFormat="1" ht="36.75" customHeight="1" x14ac:dyDescent="0.3">
      <c r="A56" s="14"/>
      <c r="B56" s="55" t="s">
        <v>1</v>
      </c>
      <c r="C56" s="55"/>
      <c r="D56" s="55"/>
      <c r="E56" s="55"/>
      <c r="F56" s="55"/>
      <c r="G56" s="55"/>
      <c r="H56" s="55"/>
      <c r="I56" s="55"/>
      <c r="J56" s="17">
        <f>J57+J58+J59+J60+J61+J62+J63</f>
        <v>1796348547.49</v>
      </c>
      <c r="K56" s="17">
        <f t="shared" ref="K56:S56" si="30">K57+K58+K59+K60+K61+K62+K63</f>
        <v>1731743649.9200001</v>
      </c>
      <c r="L56" s="17">
        <f t="shared" ref="L56:M56" si="31">L57+L58+L59+L60+L61+L62+L63</f>
        <v>1731743649.9200001</v>
      </c>
      <c r="M56" s="17">
        <f t="shared" si="31"/>
        <v>73186949.669999987</v>
      </c>
      <c r="N56" s="17">
        <f t="shared" ref="N56" si="32">N57+N58+N59+N60+N61+N62+N63</f>
        <v>73186949.669999987</v>
      </c>
      <c r="O56" s="17">
        <f t="shared" si="30"/>
        <v>1719078386.7999997</v>
      </c>
      <c r="P56" s="17">
        <f t="shared" si="30"/>
        <v>140199621.38</v>
      </c>
      <c r="Q56" s="17">
        <f t="shared" ref="Q56" si="33">Q57+Q58+Q59+Q60+Q61+Q62+Q63</f>
        <v>39961045.68</v>
      </c>
      <c r="R56" s="17">
        <f t="shared" si="30"/>
        <v>37418124.929999992</v>
      </c>
      <c r="S56" s="17">
        <f t="shared" si="30"/>
        <v>77379170.609999999</v>
      </c>
      <c r="T56" s="17">
        <f t="shared" si="1"/>
        <v>-2542920.7500000075</v>
      </c>
      <c r="U56" s="17">
        <f t="shared" si="2"/>
        <v>-1641699216.1899998</v>
      </c>
      <c r="V56" s="17">
        <f t="shared" si="3"/>
        <v>4.5012008297095996</v>
      </c>
      <c r="W56" s="17">
        <f t="shared" si="4"/>
        <v>-62820450.769999996</v>
      </c>
      <c r="X56" s="17">
        <f t="shared" si="5"/>
        <v>55.192139499628091</v>
      </c>
      <c r="Y56" s="17">
        <f t="shared" si="6"/>
        <v>4192220.9400000125</v>
      </c>
      <c r="Z56" s="17">
        <f t="shared" si="7"/>
        <v>105.72809901068803</v>
      </c>
      <c r="AA56" s="17">
        <f t="shared" ref="AA56:AA64" si="34">N56/L56*100</f>
        <v>4.2261999732686153</v>
      </c>
      <c r="AB56" s="30"/>
    </row>
    <row r="57" spans="1:28" s="15" customFormat="1" ht="54.75" customHeight="1" x14ac:dyDescent="0.3">
      <c r="A57" s="14"/>
      <c r="B57" s="55" t="s">
        <v>6</v>
      </c>
      <c r="C57" s="55"/>
      <c r="D57" s="55"/>
      <c r="E57" s="55"/>
      <c r="F57" s="55"/>
      <c r="G57" s="55"/>
      <c r="H57" s="55"/>
      <c r="I57" s="55"/>
      <c r="J57" s="17">
        <v>426424900</v>
      </c>
      <c r="K57" s="17">
        <v>426424900</v>
      </c>
      <c r="L57" s="17">
        <f t="shared" ref="L57:L63" si="35">K57</f>
        <v>426424900</v>
      </c>
      <c r="M57" s="17">
        <v>33581500</v>
      </c>
      <c r="N57" s="17">
        <f>M57</f>
        <v>33581500</v>
      </c>
      <c r="O57" s="17">
        <v>436509000</v>
      </c>
      <c r="P57" s="17">
        <v>36375750</v>
      </c>
      <c r="Q57" s="17">
        <v>0</v>
      </c>
      <c r="R57" s="17">
        <v>36375750</v>
      </c>
      <c r="S57" s="17">
        <v>36375750</v>
      </c>
      <c r="T57" s="17">
        <f t="shared" si="1"/>
        <v>36375750</v>
      </c>
      <c r="U57" s="17">
        <f t="shared" si="2"/>
        <v>-400133250</v>
      </c>
      <c r="V57" s="17">
        <f t="shared" si="3"/>
        <v>8.3333333333333321</v>
      </c>
      <c r="W57" s="17">
        <f t="shared" si="4"/>
        <v>0</v>
      </c>
      <c r="X57" s="17">
        <f t="shared" si="5"/>
        <v>100</v>
      </c>
      <c r="Y57" s="17">
        <f t="shared" si="6"/>
        <v>2794250</v>
      </c>
      <c r="Z57" s="17">
        <f t="shared" si="7"/>
        <v>108.32080163185087</v>
      </c>
      <c r="AA57" s="17">
        <f t="shared" si="34"/>
        <v>7.8751264290617167</v>
      </c>
      <c r="AB57" s="30"/>
    </row>
    <row r="58" spans="1:28" s="15" customFormat="1" ht="55.5" customHeight="1" x14ac:dyDescent="0.3">
      <c r="A58" s="14"/>
      <c r="B58" s="55" t="s">
        <v>5</v>
      </c>
      <c r="C58" s="55"/>
      <c r="D58" s="55"/>
      <c r="E58" s="55"/>
      <c r="F58" s="55"/>
      <c r="G58" s="55"/>
      <c r="H58" s="55"/>
      <c r="I58" s="55"/>
      <c r="J58" s="17">
        <v>290914546.44999999</v>
      </c>
      <c r="K58" s="17">
        <v>276999912.48000002</v>
      </c>
      <c r="L58" s="17">
        <f t="shared" si="35"/>
        <v>276999912.48000002</v>
      </c>
      <c r="M58" s="17">
        <v>0</v>
      </c>
      <c r="N58" s="17">
        <f>M58</f>
        <v>0</v>
      </c>
      <c r="O58" s="17">
        <v>218559774.88</v>
      </c>
      <c r="P58" s="17">
        <v>3912011</v>
      </c>
      <c r="Q58" s="17">
        <v>0</v>
      </c>
      <c r="R58" s="17">
        <v>0</v>
      </c>
      <c r="S58" s="17">
        <v>0</v>
      </c>
      <c r="T58" s="17">
        <f t="shared" si="1"/>
        <v>0</v>
      </c>
      <c r="U58" s="17">
        <f t="shared" si="2"/>
        <v>-218559774.88</v>
      </c>
      <c r="V58" s="17">
        <f t="shared" si="3"/>
        <v>0</v>
      </c>
      <c r="W58" s="17">
        <f t="shared" si="4"/>
        <v>-3912011</v>
      </c>
      <c r="X58" s="17">
        <f t="shared" si="5"/>
        <v>0</v>
      </c>
      <c r="Y58" s="17">
        <f t="shared" si="6"/>
        <v>0</v>
      </c>
      <c r="Z58" s="17">
        <v>0</v>
      </c>
      <c r="AA58" s="17">
        <f t="shared" si="34"/>
        <v>0</v>
      </c>
      <c r="AB58" s="30"/>
    </row>
    <row r="59" spans="1:28" s="15" customFormat="1" ht="55.5" customHeight="1" x14ac:dyDescent="0.3">
      <c r="A59" s="14"/>
      <c r="B59" s="55" t="s">
        <v>4</v>
      </c>
      <c r="C59" s="55"/>
      <c r="D59" s="55"/>
      <c r="E59" s="55"/>
      <c r="F59" s="55"/>
      <c r="G59" s="55"/>
      <c r="H59" s="55"/>
      <c r="I59" s="55"/>
      <c r="J59" s="17">
        <v>1066999039.4299999</v>
      </c>
      <c r="K59" s="17">
        <v>1016038865.97</v>
      </c>
      <c r="L59" s="17">
        <f t="shared" si="35"/>
        <v>1016038865.97</v>
      </c>
      <c r="M59" s="17">
        <v>58531146.909999996</v>
      </c>
      <c r="N59" s="17">
        <f>M59</f>
        <v>58531146.909999996</v>
      </c>
      <c r="O59" s="17">
        <v>1035992167.8</v>
      </c>
      <c r="P59" s="17">
        <v>97405270.379999995</v>
      </c>
      <c r="Q59" s="17">
        <v>39961045.68</v>
      </c>
      <c r="R59" s="17">
        <v>80662766.319999993</v>
      </c>
      <c r="S59" s="17">
        <v>120623812</v>
      </c>
      <c r="T59" s="17">
        <f t="shared" si="1"/>
        <v>40701720.639999993</v>
      </c>
      <c r="U59" s="17">
        <f t="shared" si="2"/>
        <v>-915368355.79999995</v>
      </c>
      <c r="V59" s="17">
        <f t="shared" si="3"/>
        <v>11.643313120421835</v>
      </c>
      <c r="W59" s="17">
        <f t="shared" si="4"/>
        <v>23218541.620000005</v>
      </c>
      <c r="X59" s="17">
        <f t="shared" si="5"/>
        <v>123.8370485800401</v>
      </c>
      <c r="Y59" s="17">
        <f t="shared" si="6"/>
        <v>62092665.090000004</v>
      </c>
      <c r="Z59" s="17">
        <f t="shared" si="7"/>
        <v>206.08482554677488</v>
      </c>
      <c r="AA59" s="17">
        <f t="shared" si="34"/>
        <v>5.7607192864734573</v>
      </c>
      <c r="AB59" s="30"/>
    </row>
    <row r="60" spans="1:28" s="15" customFormat="1" ht="37.5" customHeight="1" x14ac:dyDescent="0.3">
      <c r="A60" s="14"/>
      <c r="B60" s="55" t="s">
        <v>3</v>
      </c>
      <c r="C60" s="55"/>
      <c r="D60" s="55"/>
      <c r="E60" s="55"/>
      <c r="F60" s="55"/>
      <c r="G60" s="55"/>
      <c r="H60" s="55"/>
      <c r="I60" s="55"/>
      <c r="J60" s="17">
        <v>12583515.119999999</v>
      </c>
      <c r="K60" s="17">
        <v>11684333.98</v>
      </c>
      <c r="L60" s="17">
        <f t="shared" si="35"/>
        <v>11684333.98</v>
      </c>
      <c r="M60" s="17">
        <v>70797.55</v>
      </c>
      <c r="N60" s="17">
        <f>M60</f>
        <v>70797.55</v>
      </c>
      <c r="O60" s="17">
        <v>28017444.120000001</v>
      </c>
      <c r="P60" s="17">
        <v>2506590</v>
      </c>
      <c r="Q60" s="17">
        <v>0</v>
      </c>
      <c r="R60" s="17">
        <v>0</v>
      </c>
      <c r="S60" s="17">
        <v>0</v>
      </c>
      <c r="T60" s="17">
        <f t="shared" si="1"/>
        <v>0</v>
      </c>
      <c r="U60" s="17">
        <f t="shared" si="2"/>
        <v>-28017444.120000001</v>
      </c>
      <c r="V60" s="17">
        <f t="shared" si="3"/>
        <v>0</v>
      </c>
      <c r="W60" s="17">
        <f t="shared" si="4"/>
        <v>-2506590</v>
      </c>
      <c r="X60" s="17">
        <f t="shared" si="5"/>
        <v>0</v>
      </c>
      <c r="Y60" s="17">
        <f t="shared" si="6"/>
        <v>-70797.55</v>
      </c>
      <c r="Z60" s="17">
        <f t="shared" si="7"/>
        <v>0</v>
      </c>
      <c r="AA60" s="17">
        <f t="shared" si="34"/>
        <v>0.60591857542914906</v>
      </c>
      <c r="AB60" s="30"/>
    </row>
    <row r="61" spans="1:28" s="15" customFormat="1" ht="39" customHeight="1" x14ac:dyDescent="0.3">
      <c r="A61" s="14"/>
      <c r="B61" s="55" t="s">
        <v>2</v>
      </c>
      <c r="C61" s="55"/>
      <c r="D61" s="55"/>
      <c r="E61" s="55"/>
      <c r="F61" s="55"/>
      <c r="G61" s="55"/>
      <c r="H61" s="55"/>
      <c r="I61" s="55"/>
      <c r="J61" s="17">
        <v>4835497.8</v>
      </c>
      <c r="K61" s="17">
        <v>6004588.7999999998</v>
      </c>
      <c r="L61" s="17">
        <f t="shared" si="35"/>
        <v>6004588.7999999998</v>
      </c>
      <c r="M61" s="17">
        <v>0</v>
      </c>
      <c r="N61" s="17">
        <f>M61</f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1"/>
        <v>0</v>
      </c>
      <c r="U61" s="17">
        <f t="shared" si="2"/>
        <v>0</v>
      </c>
      <c r="V61" s="17">
        <v>0</v>
      </c>
      <c r="W61" s="17">
        <f t="shared" si="4"/>
        <v>0</v>
      </c>
      <c r="X61" s="17" t="e">
        <f t="shared" si="5"/>
        <v>#DIV/0!</v>
      </c>
      <c r="Y61" s="17">
        <f t="shared" si="6"/>
        <v>0</v>
      </c>
      <c r="Z61" s="17">
        <v>0</v>
      </c>
      <c r="AA61" s="17">
        <f t="shared" si="34"/>
        <v>0</v>
      </c>
      <c r="AB61" s="30"/>
    </row>
    <row r="62" spans="1:28" s="15" customFormat="1" ht="150.75" hidden="1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5"/>
        <v>0</v>
      </c>
      <c r="M62" s="17">
        <v>0</v>
      </c>
      <c r="N62" s="17">
        <v>0</v>
      </c>
      <c r="O62" s="17">
        <v>0</v>
      </c>
      <c r="P62" s="17"/>
      <c r="Q62" s="17">
        <v>0</v>
      </c>
      <c r="R62" s="17">
        <v>0</v>
      </c>
      <c r="S62" s="17">
        <v>0</v>
      </c>
      <c r="T62" s="17">
        <f t="shared" si="1"/>
        <v>0</v>
      </c>
      <c r="U62" s="17">
        <f t="shared" si="2"/>
        <v>0</v>
      </c>
      <c r="V62" s="17" t="e">
        <f t="shared" si="3"/>
        <v>#DIV/0!</v>
      </c>
      <c r="W62" s="17">
        <f t="shared" si="4"/>
        <v>0</v>
      </c>
      <c r="X62" s="17" t="e">
        <f t="shared" si="5"/>
        <v>#DIV/0!</v>
      </c>
      <c r="Y62" s="17">
        <f t="shared" si="6"/>
        <v>0</v>
      </c>
      <c r="Z62" s="17" t="e">
        <f t="shared" si="7"/>
        <v>#DIV/0!</v>
      </c>
      <c r="AA62" s="17" t="e">
        <f t="shared" si="34"/>
        <v>#DIV/0!</v>
      </c>
      <c r="AB62" s="30"/>
    </row>
    <row r="63" spans="1:28" s="15" customFormat="1" ht="99.75" customHeight="1" x14ac:dyDescent="0.3">
      <c r="A63" s="14"/>
      <c r="B63" s="55" t="s">
        <v>0</v>
      </c>
      <c r="C63" s="55"/>
      <c r="D63" s="55"/>
      <c r="E63" s="55"/>
      <c r="F63" s="55"/>
      <c r="G63" s="55"/>
      <c r="H63" s="55"/>
      <c r="I63" s="55"/>
      <c r="J63" s="17">
        <v>-5408951.3099999996</v>
      </c>
      <c r="K63" s="17">
        <v>-5408951.3099999996</v>
      </c>
      <c r="L63" s="17">
        <f t="shared" si="35"/>
        <v>-5408951.3099999996</v>
      </c>
      <c r="M63" s="17">
        <v>-18996494.789999999</v>
      </c>
      <c r="N63" s="17">
        <f>M63</f>
        <v>-18996494.789999999</v>
      </c>
      <c r="O63" s="17">
        <v>0</v>
      </c>
      <c r="P63" s="17">
        <v>0</v>
      </c>
      <c r="Q63" s="17">
        <v>0</v>
      </c>
      <c r="R63" s="17">
        <v>-79620391.390000001</v>
      </c>
      <c r="S63" s="17">
        <v>-79620391.390000001</v>
      </c>
      <c r="T63" s="17">
        <f t="shared" si="1"/>
        <v>-79620391.390000001</v>
      </c>
      <c r="U63" s="17">
        <f t="shared" si="2"/>
        <v>-79620391.390000001</v>
      </c>
      <c r="V63" s="17">
        <v>0</v>
      </c>
      <c r="W63" s="17">
        <f t="shared" si="4"/>
        <v>-79620391.390000001</v>
      </c>
      <c r="X63" s="17" t="e">
        <f t="shared" si="5"/>
        <v>#DIV/0!</v>
      </c>
      <c r="Y63" s="17">
        <f t="shared" si="6"/>
        <v>-60623896.600000001</v>
      </c>
      <c r="Z63" s="17">
        <v>0</v>
      </c>
      <c r="AA63" s="17">
        <f t="shared" si="34"/>
        <v>351.20476597523674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6">J56+J7</f>
        <v>2135801802.4200001</v>
      </c>
      <c r="K64" s="18">
        <f t="shared" si="36"/>
        <v>2092393430.8699999</v>
      </c>
      <c r="L64" s="18">
        <f t="shared" si="36"/>
        <v>2074760242.5439749</v>
      </c>
      <c r="M64" s="18">
        <f t="shared" si="36"/>
        <v>83249523.929999992</v>
      </c>
      <c r="N64" s="18">
        <f t="shared" si="36"/>
        <v>82521003.715899527</v>
      </c>
      <c r="O64" s="18">
        <f t="shared" si="36"/>
        <v>2072579769.7999997</v>
      </c>
      <c r="P64" s="18">
        <f t="shared" si="36"/>
        <v>159671452.38</v>
      </c>
      <c r="Q64" s="18">
        <f t="shared" ref="Q64" si="37">Q56+Q7</f>
        <v>42112525.939999998</v>
      </c>
      <c r="R64" s="18">
        <f t="shared" si="36"/>
        <v>45302905.50999999</v>
      </c>
      <c r="S64" s="18">
        <f t="shared" si="36"/>
        <v>87415431.450000003</v>
      </c>
      <c r="T64" s="18">
        <f t="shared" si="1"/>
        <v>3190379.5699999928</v>
      </c>
      <c r="U64" s="18">
        <f t="shared" si="2"/>
        <v>-1985164338.3499997</v>
      </c>
      <c r="V64" s="18">
        <f t="shared" si="3"/>
        <v>4.2177113143604332</v>
      </c>
      <c r="W64" s="17">
        <f t="shared" si="4"/>
        <v>-72256020.929999992</v>
      </c>
      <c r="X64" s="17">
        <f t="shared" si="5"/>
        <v>54.747063515124275</v>
      </c>
      <c r="Y64" s="18">
        <f t="shared" si="6"/>
        <v>4894427.7341004759</v>
      </c>
      <c r="Z64" s="18">
        <f t="shared" si="7"/>
        <v>105.93112966845489</v>
      </c>
      <c r="AA64" s="17">
        <f t="shared" si="34"/>
        <v>3.9773754106024364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2"/>
      <c r="X65" s="52"/>
      <c r="Y65" s="10"/>
      <c r="Z65" s="10"/>
      <c r="AA65" s="10"/>
    </row>
    <row r="66" spans="1:27" s="5" customFormat="1" ht="62.25" customHeight="1" x14ac:dyDescent="0.3">
      <c r="I66" s="64" t="s">
        <v>87</v>
      </c>
      <c r="J66" s="64"/>
      <c r="K66" s="64"/>
      <c r="L66" s="64"/>
      <c r="M66" s="64"/>
      <c r="N66" s="64"/>
      <c r="O66" s="65"/>
      <c r="P66" s="65"/>
      <c r="Q66" s="65"/>
      <c r="R66" s="65"/>
      <c r="S66" s="65"/>
      <c r="T66" s="65"/>
      <c r="U66" s="65"/>
      <c r="V66" s="66" t="s">
        <v>50</v>
      </c>
      <c r="W66" s="65"/>
      <c r="X66" s="67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58" orientation="landscape" r:id="rId1"/>
  <headerFooter alignWithMargins="0">
    <oddHeader>&amp;CСтраница &amp;P из &amp;N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2021-01-22T08:01:04Z</cp:lastPrinted>
  <dcterms:created xsi:type="dcterms:W3CDTF">2018-12-30T09:36:16Z</dcterms:created>
  <dcterms:modified xsi:type="dcterms:W3CDTF">2021-01-22T08:01:18Z</dcterms:modified>
</cp:coreProperties>
</file>