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miks\Общая\на сайт\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2" l="1"/>
  <c r="N54" i="2" l="1"/>
  <c r="N39" i="2"/>
  <c r="N36" i="2"/>
  <c r="N33" i="2"/>
  <c r="N32" i="2"/>
  <c r="N31" i="2" s="1"/>
  <c r="N23" i="2" s="1"/>
  <c r="N22" i="2"/>
  <c r="N14" i="2"/>
  <c r="N8" i="2"/>
  <c r="N7" i="2" l="1"/>
  <c r="N62" i="2" s="1"/>
  <c r="AC61" i="2"/>
  <c r="AC60" i="2"/>
  <c r="AC59" i="2"/>
  <c r="AC58" i="2"/>
  <c r="AC57" i="2"/>
  <c r="AC56" i="2"/>
  <c r="AC55" i="2"/>
  <c r="AC53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C38" i="2"/>
  <c r="AD37" i="2"/>
  <c r="AC37" i="2"/>
  <c r="AD35" i="2"/>
  <c r="AC35" i="2"/>
  <c r="AC34" i="2"/>
  <c r="AD32" i="2"/>
  <c r="AC32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C22" i="2"/>
  <c r="AD21" i="2"/>
  <c r="AC21" i="2"/>
  <c r="AC20" i="2"/>
  <c r="AD19" i="2"/>
  <c r="AC19" i="2"/>
  <c r="AD18" i="2"/>
  <c r="AC18" i="2"/>
  <c r="AD17" i="2"/>
  <c r="AC17" i="2"/>
  <c r="AD16" i="2"/>
  <c r="AC16" i="2"/>
  <c r="AC15" i="2"/>
  <c r="AD13" i="2"/>
  <c r="AC13" i="2"/>
  <c r="AD12" i="2"/>
  <c r="AC12" i="2"/>
  <c r="AD11" i="2"/>
  <c r="AC11" i="2"/>
  <c r="AD10" i="2"/>
  <c r="AC10" i="2"/>
  <c r="AD9" i="2"/>
  <c r="AC9" i="2"/>
  <c r="AD8" i="2"/>
  <c r="AC8" i="2"/>
  <c r="P54" i="2"/>
  <c r="P39" i="2"/>
  <c r="P36" i="2"/>
  <c r="P33" i="2"/>
  <c r="P31" i="2"/>
  <c r="P22" i="2"/>
  <c r="P23" i="2" l="1"/>
  <c r="P7" i="2" s="1"/>
  <c r="P62" i="2" s="1"/>
  <c r="R54" i="2" l="1"/>
  <c r="R39" i="2"/>
  <c r="R36" i="2"/>
  <c r="R33" i="2"/>
  <c r="R23" i="2" s="1"/>
  <c r="R31" i="2"/>
  <c r="R14" i="2"/>
  <c r="R7" i="2" l="1"/>
  <c r="R62" i="2" s="1"/>
  <c r="Y16" i="2"/>
  <c r="Y17" i="2"/>
  <c r="Y18" i="2"/>
  <c r="Y19" i="2"/>
  <c r="Y25" i="2"/>
  <c r="Y26" i="2"/>
  <c r="Y28" i="2"/>
  <c r="Y29" i="2"/>
  <c r="Y30" i="2"/>
  <c r="X16" i="2"/>
  <c r="X17" i="2"/>
  <c r="X18" i="2"/>
  <c r="X19" i="2"/>
  <c r="X25" i="2"/>
  <c r="X26" i="2"/>
  <c r="X28" i="2"/>
  <c r="X29" i="2"/>
  <c r="X30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V8" i="2"/>
  <c r="V9" i="2"/>
  <c r="V10" i="2"/>
  <c r="V11" i="2"/>
  <c r="V12" i="2"/>
  <c r="V13" i="2"/>
  <c r="V15" i="2"/>
  <c r="V16" i="2"/>
  <c r="V17" i="2"/>
  <c r="V18" i="2"/>
  <c r="V19" i="2"/>
  <c r="V20" i="2"/>
  <c r="V21" i="2"/>
  <c r="V22" i="2"/>
  <c r="V24" i="2"/>
  <c r="V25" i="2"/>
  <c r="V26" i="2"/>
  <c r="V27" i="2"/>
  <c r="V28" i="2"/>
  <c r="V29" i="2"/>
  <c r="V30" i="2"/>
  <c r="V32" i="2"/>
  <c r="V34" i="2"/>
  <c r="V35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5" i="2"/>
  <c r="V56" i="2"/>
  <c r="V57" i="2"/>
  <c r="V58" i="2"/>
  <c r="V59" i="2"/>
  <c r="V60" i="2"/>
  <c r="V61" i="2"/>
  <c r="T54" i="2" l="1"/>
  <c r="AC54" i="2" s="1"/>
  <c r="T39" i="2"/>
  <c r="T36" i="2"/>
  <c r="T33" i="2"/>
  <c r="AC33" i="2" s="1"/>
  <c r="T31" i="2"/>
  <c r="T14" i="2"/>
  <c r="AD39" i="2" l="1"/>
  <c r="AC39" i="2"/>
  <c r="AD31" i="2"/>
  <c r="AC31" i="2"/>
  <c r="AD36" i="2"/>
  <c r="AC36" i="2"/>
  <c r="AD14" i="2"/>
  <c r="AC14" i="2"/>
  <c r="T23" i="2"/>
  <c r="T7" i="2" l="1"/>
  <c r="T62" i="2" s="1"/>
  <c r="AD23" i="2"/>
  <c r="AC23" i="2"/>
  <c r="M54" i="2"/>
  <c r="M39" i="2"/>
  <c r="M36" i="2"/>
  <c r="M33" i="2"/>
  <c r="M31" i="2"/>
  <c r="M23" i="2" s="1"/>
  <c r="M14" i="2"/>
  <c r="AC7" i="2" l="1"/>
  <c r="AD7" i="2"/>
  <c r="AD62" i="2"/>
  <c r="AC62" i="2"/>
  <c r="Y33" i="2"/>
  <c r="Y34" i="2"/>
  <c r="X34" i="2"/>
  <c r="Y47" i="2"/>
  <c r="X47" i="2"/>
  <c r="Y51" i="2"/>
  <c r="X51" i="2"/>
  <c r="Y55" i="2"/>
  <c r="X55" i="2"/>
  <c r="Y32" i="2"/>
  <c r="X32" i="2"/>
  <c r="Y44" i="2"/>
  <c r="X44" i="2"/>
  <c r="Y48" i="2"/>
  <c r="X48" i="2"/>
  <c r="Y60" i="2"/>
  <c r="X60" i="2"/>
  <c r="Y46" i="2"/>
  <c r="X46" i="2"/>
  <c r="Y50" i="2"/>
  <c r="X50" i="2"/>
  <c r="X22" i="2"/>
  <c r="Y22" i="2"/>
  <c r="X43" i="2"/>
  <c r="Y43" i="2"/>
  <c r="Y45" i="2"/>
  <c r="X45" i="2"/>
  <c r="Y49" i="2"/>
  <c r="X49" i="2"/>
  <c r="Y61" i="2"/>
  <c r="X61" i="2"/>
  <c r="X33" i="2"/>
  <c r="Y31" i="2"/>
  <c r="X31" i="2"/>
  <c r="X57" i="2"/>
  <c r="Y57" i="2"/>
  <c r="X54" i="2"/>
  <c r="Y39" i="2"/>
  <c r="Y40" i="2"/>
  <c r="X40" i="2"/>
  <c r="Y12" i="2"/>
  <c r="X12" i="2"/>
  <c r="Y59" i="2"/>
  <c r="X59" i="2"/>
  <c r="Y58" i="2"/>
  <c r="X58" i="2"/>
  <c r="Y56" i="2"/>
  <c r="X56" i="2"/>
  <c r="X53" i="2"/>
  <c r="Y53" i="2"/>
  <c r="X42" i="2"/>
  <c r="Y42" i="2"/>
  <c r="X39" i="2"/>
  <c r="Y41" i="2"/>
  <c r="X41" i="2"/>
  <c r="Y38" i="2"/>
  <c r="X38" i="2"/>
  <c r="X37" i="2"/>
  <c r="Y35" i="2"/>
  <c r="X35" i="2"/>
  <c r="Y27" i="2"/>
  <c r="X27" i="2"/>
  <c r="M7" i="2"/>
  <c r="M62" i="2" s="1"/>
  <c r="Y24" i="2"/>
  <c r="X24" i="2"/>
  <c r="X21" i="2"/>
  <c r="Y21" i="2"/>
  <c r="X20" i="2"/>
  <c r="Y20" i="2"/>
  <c r="Y15" i="2"/>
  <c r="X15" i="2"/>
  <c r="X13" i="2"/>
  <c r="Y13" i="2"/>
  <c r="X11" i="2"/>
  <c r="Y11" i="2"/>
  <c r="X10" i="2"/>
  <c r="Y10" i="2"/>
  <c r="Y9" i="2"/>
  <c r="X9" i="2"/>
  <c r="Y8" i="2"/>
  <c r="X8" i="2"/>
  <c r="Y52" i="2"/>
  <c r="X52" i="2"/>
  <c r="Y54" i="2" l="1"/>
  <c r="Y36" i="2"/>
  <c r="X36" i="2"/>
  <c r="Y23" i="2"/>
  <c r="X23" i="2"/>
  <c r="Y14" i="2"/>
  <c r="X14" i="2"/>
  <c r="U53" i="2"/>
  <c r="Y7" i="2" l="1"/>
  <c r="X62" i="2"/>
  <c r="Y62" i="2"/>
  <c r="S54" i="2"/>
  <c r="S33" i="2" l="1"/>
  <c r="S39" i="2" l="1"/>
  <c r="Q39" i="2" l="1"/>
  <c r="W39" i="2" l="1"/>
  <c r="V39" i="2"/>
  <c r="Z16" i="2"/>
  <c r="Z17" i="2"/>
  <c r="Z18" i="2"/>
  <c r="Z19" i="2"/>
  <c r="Z25" i="2"/>
  <c r="Z26" i="2"/>
  <c r="Z28" i="2"/>
  <c r="Z29" i="2"/>
  <c r="Z30" i="2"/>
  <c r="S36" i="2" l="1"/>
  <c r="Q54" i="2" l="1"/>
  <c r="Q36" i="2"/>
  <c r="Q33" i="2"/>
  <c r="Q31" i="2"/>
  <c r="Q14" i="2"/>
  <c r="V33" i="2" l="1"/>
  <c r="W33" i="2"/>
  <c r="W54" i="2"/>
  <c r="V54" i="2"/>
  <c r="V36" i="2"/>
  <c r="W36" i="2"/>
  <c r="W31" i="2"/>
  <c r="V31" i="2"/>
  <c r="V14" i="2"/>
  <c r="W14" i="2"/>
  <c r="Q23" i="2"/>
  <c r="V23" i="2" l="1"/>
  <c r="W23" i="2"/>
  <c r="Q7" i="2"/>
  <c r="Q62" i="2" s="1"/>
  <c r="U52" i="2"/>
  <c r="V62" i="2" l="1"/>
  <c r="W62" i="2"/>
  <c r="L43" i="2"/>
  <c r="L44" i="2"/>
  <c r="L45" i="2"/>
  <c r="L46" i="2"/>
  <c r="L47" i="2"/>
  <c r="L48" i="2"/>
  <c r="L49" i="2"/>
  <c r="L50" i="2"/>
  <c r="L51" i="2"/>
  <c r="L52" i="2"/>
  <c r="Z52" i="2" s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Z42" i="2" l="1"/>
  <c r="Z24" i="2"/>
  <c r="Z15" i="2"/>
  <c r="Z8" i="2"/>
  <c r="AA36" i="2"/>
  <c r="Z40" i="2" l="1"/>
  <c r="Z46" i="2"/>
  <c r="Z32" i="2"/>
  <c r="Z51" i="2"/>
  <c r="Z47" i="2"/>
  <c r="Z22" i="2"/>
  <c r="Z49" i="2"/>
  <c r="Z45" i="2"/>
  <c r="Z61" i="2"/>
  <c r="Z50" i="2"/>
  <c r="Z43" i="2"/>
  <c r="Z48" i="2"/>
  <c r="Z44" i="2"/>
  <c r="Z60" i="2"/>
  <c r="Z34" i="2"/>
  <c r="Z56" i="2"/>
  <c r="Z55" i="2"/>
  <c r="Z41" i="2"/>
  <c r="Z38" i="2"/>
  <c r="Z9" i="2"/>
  <c r="Z59" i="2"/>
  <c r="Z58" i="2"/>
  <c r="Z57" i="2"/>
  <c r="Z53" i="2"/>
  <c r="Z37" i="2"/>
  <c r="Z35" i="2"/>
  <c r="Z27" i="2"/>
  <c r="Z21" i="2"/>
  <c r="Z20" i="2"/>
  <c r="Z13" i="2"/>
  <c r="Z12" i="2"/>
  <c r="Z11" i="2"/>
  <c r="Z10" i="2"/>
  <c r="AA39" i="2"/>
  <c r="AA33" i="2"/>
  <c r="AA31" i="2" l="1"/>
  <c r="AA30" i="2"/>
  <c r="AA29" i="2"/>
  <c r="AA28" i="2"/>
  <c r="AA26" i="2"/>
  <c r="AA25" i="2"/>
  <c r="AA22" i="2"/>
  <c r="AA19" i="2"/>
  <c r="AA18" i="2"/>
  <c r="AA17" i="2"/>
  <c r="AA16" i="2"/>
  <c r="AA14" i="2" l="1"/>
  <c r="L14" i="2" l="1"/>
  <c r="Z14" i="2" s="1"/>
  <c r="AA23" i="2" l="1"/>
  <c r="J14" i="2"/>
  <c r="J31" i="2"/>
  <c r="J33" i="2"/>
  <c r="J36" i="2"/>
  <c r="J39" i="2"/>
  <c r="J54" i="2"/>
  <c r="J23" i="2" l="1"/>
  <c r="J7" i="2" s="1"/>
  <c r="J62" i="2" s="1"/>
  <c r="L54" i="2" l="1"/>
  <c r="Z54" i="2" s="1"/>
  <c r="L39" i="2"/>
  <c r="Z39" i="2" s="1"/>
  <c r="L36" i="2"/>
  <c r="Z36" i="2" s="1"/>
  <c r="L33" i="2"/>
  <c r="Z33" i="2" s="1"/>
  <c r="L31" i="2"/>
  <c r="Z31" i="2" s="1"/>
  <c r="L23" i="2" l="1"/>
  <c r="Z23" i="2" s="1"/>
  <c r="L7" i="2" l="1"/>
  <c r="L62" i="2" s="1"/>
  <c r="Z7" i="2" l="1"/>
  <c r="Z62" i="2" l="1"/>
  <c r="AA7" i="2"/>
  <c r="O33" i="2" l="1"/>
  <c r="K33" i="2"/>
  <c r="K54" i="2" l="1"/>
  <c r="O54" i="2"/>
  <c r="O39" i="2"/>
  <c r="K39" i="2"/>
  <c r="O14" i="2" l="1"/>
  <c r="K14" i="2"/>
  <c r="O31" i="2"/>
  <c r="O23" i="2" s="1"/>
  <c r="K31" i="2"/>
  <c r="O36" i="2"/>
  <c r="K36" i="2"/>
  <c r="K23" i="2" l="1"/>
  <c r="O7" i="2"/>
  <c r="O62" i="2" s="1"/>
  <c r="W7" i="2" l="1"/>
  <c r="V7" i="2"/>
  <c r="K7" i="2"/>
  <c r="K62" i="2" s="1"/>
  <c r="X7" i="2"/>
</calcChain>
</file>

<file path=xl/sharedStrings.xml><?xml version="1.0" encoding="utf-8"?>
<sst xmlns="http://schemas.openxmlformats.org/spreadsheetml/2006/main" count="135" uniqueCount="84">
  <si>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</si>
  <si>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</si>
  <si>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</si>
  <si>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</si>
  <si>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</si>
  <si>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</si>
  <si>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</si>
  <si>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</si>
  <si>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</si>
  <si>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</si>
  <si>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</si>
  <si>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</si>
  <si>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</si>
  <si>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</si>
  <si>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</si>
  <si>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</si>
  <si>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</si>
  <si>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</si>
  <si>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</si>
  <si>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</si>
  <si>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</si>
  <si>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</si>
  <si>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</si>
  <si>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</si>
  <si>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</si>
  <si>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</si>
  <si>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</si>
  <si>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</si>
  <si>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</si>
  <si>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</si>
  <si>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</si>
  <si>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</si>
  <si>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</si>
  <si>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</si>
  <si>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</si>
  <si>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</si>
  <si>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</si>
  <si>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</si>
  <si>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</si>
  <si>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</si>
  <si>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</si>
  <si>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</si>
  <si>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</si>
  <si>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</si>
  <si>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</si>
  <si>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</si>
  <si>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</si>
  <si>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</si>
  <si>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</si>
  <si>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</si>
  <si>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</si>
  <si>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</si>
  <si>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</si>
  <si>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</si>
  <si>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</si>
  <si>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</si>
  <si>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</si>
  <si>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</si>
  <si>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</si>
  <si>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</si>
  <si>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</si>
  <si>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</si>
  <si>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</si>
  <si>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</si>
  <si>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</si>
  <si>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</si>
  <si>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</si>
  <si>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</si>
  <si>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</si>
  <si>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</si>
  <si>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</si>
  <si>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</si>
  <si>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</si>
  <si>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</si>
  <si>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</si>
  <si>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Утвержденный план по доходам на 2020 г на год (уточненный, с учетом изменений)</t>
  </si>
  <si>
    <t>Исполнено по 30.12.2019 год</t>
  </si>
  <si>
    <t>МинФин</t>
  </si>
  <si>
    <t>откл.+- факт от МинФина</t>
  </si>
  <si>
    <t>Исполнение с 01.01.2020 по 31.12.2020</t>
  </si>
  <si>
    <t>Исполнено на 31.12.2019 год (в сопоставимых условиях 2020 года)</t>
  </si>
  <si>
    <t>Информация об исполнении бюджета Благодарненского городского округа Ставропольского края по доходам по состоянию на 31 декабря 2020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</si>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</sst>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vertical="center" wrapText="1"/>
      <protection hidden="1"/>
    </xf>
    <xf numFmtId="0" fontId="4" fillId="0" borderId="7" xfId="1" applyNumberFormat="1" applyFont="1" applyFill="1" applyBorder="1" applyAlignment="1" applyProtection="1">
      <alignment vertical="center" wrapText="1"/>
      <protection hidden="1"/>
    </xf>
    <xf numFmtId="0" fontId="4" fillId="0" borderId="1" xfId="1" applyFont="1" applyBorder="1" applyAlignment="1">
      <alignment horizontal="center" vertical="center"/>
    </xf>
    <xf numFmtId="165" fontId="3" fillId="0" borderId="1" xfId="1" applyNumberFormat="1" applyFont="1" applyBorder="1"/>
    <xf numFmtId="165" fontId="1" fillId="0" borderId="0" xfId="1" applyNumberFormat="1" applyFont="1"/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Y3" sqref="Y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6" width="23.140625" style="1" hidden="1" customWidth="1"/>
    <col min="17" max="17" width="23.140625" style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0.28515625" style="1" customWidth="1"/>
    <col min="25" max="25" width="11.5703125" style="1" customWidth="1"/>
    <col min="26" max="26" width="12.42578125" style="1" hidden="1" customWidth="1"/>
    <col min="27" max="27" width="19.42578125" style="1" hidden="1" customWidth="1"/>
    <col min="28" max="28" width="9.140625" style="1" hidden="1" customWidth="1"/>
    <col min="29" max="29" width="22.5703125" style="1" hidden="1" customWidth="1"/>
    <col min="30" max="30" width="12.140625" style="34" hidden="1" customWidth="1"/>
    <col min="31" max="237" width="9.140625" style="1" customWidth="1"/>
    <col min="238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D1" s="57"/>
    </row>
    <row r="2" spans="1:30" s="5" customFormat="1" ht="20.25" customHeight="1" x14ac:dyDescent="0.3">
      <c r="A2" s="8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39"/>
    </row>
    <row r="3" spans="1:30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7" t="s">
        <v>83</v>
      </c>
      <c r="Z3" s="4"/>
      <c r="AD3" s="39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7" t="s">
        <v>43</v>
      </c>
      <c r="J4" s="68" t="s">
        <v>72</v>
      </c>
      <c r="K4" s="68" t="s">
        <v>67</v>
      </c>
      <c r="L4" s="63" t="s">
        <v>68</v>
      </c>
      <c r="M4" s="76" t="s">
        <v>76</v>
      </c>
      <c r="N4" s="63" t="s">
        <v>80</v>
      </c>
      <c r="O4" s="53" t="s">
        <v>75</v>
      </c>
      <c r="P4" s="63" t="s">
        <v>77</v>
      </c>
      <c r="Q4" s="71" t="s">
        <v>75</v>
      </c>
      <c r="R4" s="69" t="s">
        <v>79</v>
      </c>
      <c r="S4" s="70"/>
      <c r="T4" s="71"/>
      <c r="U4" s="64" t="s">
        <v>73</v>
      </c>
      <c r="V4" s="67" t="s">
        <v>69</v>
      </c>
      <c r="W4" s="67"/>
      <c r="X4" s="63" t="s">
        <v>70</v>
      </c>
      <c r="Y4" s="63"/>
      <c r="Z4" s="63" t="s">
        <v>71</v>
      </c>
      <c r="AA4" s="64" t="s">
        <v>64</v>
      </c>
      <c r="AC4" s="63" t="s">
        <v>78</v>
      </c>
      <c r="AD4" s="63"/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7"/>
      <c r="J5" s="68"/>
      <c r="K5" s="68"/>
      <c r="L5" s="63"/>
      <c r="M5" s="76"/>
      <c r="N5" s="63"/>
      <c r="O5" s="54"/>
      <c r="P5" s="63"/>
      <c r="Q5" s="74"/>
      <c r="R5" s="72"/>
      <c r="S5" s="73"/>
      <c r="T5" s="74"/>
      <c r="U5" s="65"/>
      <c r="V5" s="24" t="s">
        <v>48</v>
      </c>
      <c r="W5" s="24" t="s">
        <v>49</v>
      </c>
      <c r="X5" s="24" t="s">
        <v>48</v>
      </c>
      <c r="Y5" s="24" t="s">
        <v>49</v>
      </c>
      <c r="Z5" s="63"/>
      <c r="AA5" s="65"/>
      <c r="AC5" s="51" t="s">
        <v>48</v>
      </c>
      <c r="AD5" s="58" t="s">
        <v>49</v>
      </c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52">
        <v>4</v>
      </c>
      <c r="Q6" s="40">
        <v>4</v>
      </c>
      <c r="R6" s="50">
        <v>5</v>
      </c>
      <c r="S6" s="48">
        <v>6</v>
      </c>
      <c r="T6" s="23">
        <v>5</v>
      </c>
      <c r="U6" s="38">
        <v>6</v>
      </c>
      <c r="V6" s="23">
        <v>6</v>
      </c>
      <c r="W6" s="23">
        <v>7</v>
      </c>
      <c r="X6" s="23">
        <v>8</v>
      </c>
      <c r="Y6" s="23">
        <v>9</v>
      </c>
      <c r="Z6" s="23">
        <v>16</v>
      </c>
      <c r="AA6" s="30">
        <v>13</v>
      </c>
      <c r="AC6" s="55">
        <v>11</v>
      </c>
      <c r="AD6" s="55">
        <v>12</v>
      </c>
    </row>
    <row r="7" spans="1:30" s="15" customFormat="1" ht="35.25" customHeight="1" x14ac:dyDescent="0.3">
      <c r="A7" s="14"/>
      <c r="B7" s="66" t="s">
        <v>8</v>
      </c>
      <c r="C7" s="66"/>
      <c r="D7" s="66"/>
      <c r="E7" s="66"/>
      <c r="F7" s="66"/>
      <c r="G7" s="66"/>
      <c r="H7" s="66"/>
      <c r="I7" s="66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470313910.40000004</v>
      </c>
      <c r="N7" s="17">
        <f t="shared" ref="N7" si="1">N8+N9+N10+N11+N12+N13+N14+N21+N22+N23+N35+N36+N39+N42+N53</f>
        <v>367363536.54150015</v>
      </c>
      <c r="O7" s="17">
        <f t="shared" si="0"/>
        <v>369340362</v>
      </c>
      <c r="P7" s="17">
        <f t="shared" si="0"/>
        <v>372809870</v>
      </c>
      <c r="Q7" s="17">
        <f t="shared" si="0"/>
        <v>339453254.92999995</v>
      </c>
      <c r="R7" s="17">
        <f t="shared" ref="R7" si="2">R8+R9+R10+R11+R12+R13+R14+R21+R22+R23+R35+R36+R39+R42+R53</f>
        <v>6422651.9799999986</v>
      </c>
      <c r="S7" s="17">
        <f t="shared" si="0"/>
        <v>6422651.9799999986</v>
      </c>
      <c r="T7" s="17">
        <f t="shared" si="0"/>
        <v>360649780.94999993</v>
      </c>
      <c r="U7" s="17">
        <f>S7-R7</f>
        <v>0</v>
      </c>
      <c r="V7" s="17">
        <f t="shared" ref="V7:V62" si="3">T7-Q7</f>
        <v>21196526.019999981</v>
      </c>
      <c r="W7" s="17">
        <f t="shared" ref="W7:W62" si="4">T7/Q7*100</f>
        <v>106.24431367564027</v>
      </c>
      <c r="X7" s="17">
        <f t="shared" ref="X7:X38" si="5">T7-N7</f>
        <v>-6713755.5915002227</v>
      </c>
      <c r="Y7" s="17">
        <f t="shared" ref="Y7:Y38" si="6">T7/N7*100</f>
        <v>98.172449107304971</v>
      </c>
      <c r="Z7" s="17">
        <f t="shared" ref="Z7:Z38" si="7">N7/L7*100</f>
        <v>100</v>
      </c>
      <c r="AA7" s="17" t="e">
        <f t="shared" ref="AA7" si="8">AA8+AA9+AA10+AA11+AA12+AA13+AA14+AA21+AA22+AA23+AA35+AA36+AA39+AA42+AA53</f>
        <v>#REF!</v>
      </c>
      <c r="AC7" s="56">
        <f>T7-P7</f>
        <v>-12160089.050000072</v>
      </c>
      <c r="AD7" s="56">
        <f>T7/P7*100</f>
        <v>96.738259893709341</v>
      </c>
    </row>
    <row r="8" spans="1:30" s="15" customFormat="1" ht="33.75" hidden="1" customHeight="1" x14ac:dyDescent="0.3">
      <c r="A8" s="14"/>
      <c r="B8" s="66" t="s">
        <v>35</v>
      </c>
      <c r="C8" s="66"/>
      <c r="D8" s="66"/>
      <c r="E8" s="66"/>
      <c r="F8" s="66"/>
      <c r="G8" s="66"/>
      <c r="H8" s="66"/>
      <c r="I8" s="66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262272282.66</v>
      </c>
      <c r="N8" s="27">
        <f>265440776.7/57.46*100*34.24/100</f>
        <v>158174246.33150017</v>
      </c>
      <c r="O8" s="17">
        <v>171081000</v>
      </c>
      <c r="P8" s="17">
        <v>171081000</v>
      </c>
      <c r="Q8" s="17">
        <v>155952561.28999999</v>
      </c>
      <c r="R8" s="17">
        <v>1367902.45</v>
      </c>
      <c r="S8" s="17">
        <v>1367902.45</v>
      </c>
      <c r="T8" s="17">
        <v>164512361.93000001</v>
      </c>
      <c r="U8" s="17">
        <f t="shared" ref="U8:U62" si="9">S8-R8</f>
        <v>0</v>
      </c>
      <c r="V8" s="17">
        <f t="shared" si="3"/>
        <v>8559800.6400000155</v>
      </c>
      <c r="W8" s="17">
        <f t="shared" si="4"/>
        <v>105.48872078098334</v>
      </c>
      <c r="X8" s="17">
        <f t="shared" si="5"/>
        <v>6338115.5984998345</v>
      </c>
      <c r="Y8" s="17">
        <f t="shared" si="6"/>
        <v>104.0070464980857</v>
      </c>
      <c r="Z8" s="17">
        <f t="shared" si="7"/>
        <v>100</v>
      </c>
      <c r="AA8" s="17">
        <v>255571677.94</v>
      </c>
      <c r="AC8" s="56">
        <f t="shared" ref="AC8:AC62" si="10">T8-P8</f>
        <v>-6568638.0699999928</v>
      </c>
      <c r="AD8" s="56">
        <f t="shared" ref="AD8:AD62" si="11">T8/P8*100</f>
        <v>96.160509892974673</v>
      </c>
    </row>
    <row r="9" spans="1:30" s="15" customFormat="1" ht="54" hidden="1" customHeight="1" x14ac:dyDescent="0.3">
      <c r="A9" s="14"/>
      <c r="B9" s="66" t="s">
        <v>34</v>
      </c>
      <c r="C9" s="66"/>
      <c r="D9" s="66"/>
      <c r="E9" s="66"/>
      <c r="F9" s="66"/>
      <c r="G9" s="66"/>
      <c r="H9" s="66"/>
      <c r="I9" s="66"/>
      <c r="J9" s="17">
        <v>19969879.079999998</v>
      </c>
      <c r="K9" s="17">
        <v>21737050.32</v>
      </c>
      <c r="L9" s="17">
        <f>K9</f>
        <v>21737050.32</v>
      </c>
      <c r="M9" s="17">
        <v>21718972.379999999</v>
      </c>
      <c r="N9" s="17">
        <v>21737050.32</v>
      </c>
      <c r="O9" s="17">
        <v>22705020</v>
      </c>
      <c r="P9" s="17">
        <v>22705020</v>
      </c>
      <c r="Q9" s="17">
        <v>18646000</v>
      </c>
      <c r="R9" s="17">
        <v>0</v>
      </c>
      <c r="S9" s="17">
        <v>0</v>
      </c>
      <c r="T9" s="17">
        <v>20275547.789999999</v>
      </c>
      <c r="U9" s="17">
        <f t="shared" si="9"/>
        <v>0</v>
      </c>
      <c r="V9" s="17">
        <f t="shared" si="3"/>
        <v>1629547.7899999991</v>
      </c>
      <c r="W9" s="17">
        <f t="shared" si="4"/>
        <v>108.73939606349887</v>
      </c>
      <c r="X9" s="17">
        <f t="shared" si="5"/>
        <v>-1461502.5300000012</v>
      </c>
      <c r="Y9" s="17">
        <f t="shared" si="6"/>
        <v>93.276445016758828</v>
      </c>
      <c r="Z9" s="17">
        <f t="shared" si="7"/>
        <v>100</v>
      </c>
      <c r="AA9" s="31">
        <v>21311346.530000001</v>
      </c>
      <c r="AC9" s="56">
        <f t="shared" si="10"/>
        <v>-2429472.2100000009</v>
      </c>
      <c r="AD9" s="56">
        <f t="shared" si="11"/>
        <v>89.299845540765858</v>
      </c>
    </row>
    <row r="10" spans="1:30" s="15" customFormat="1" ht="57.75" hidden="1" customHeight="1" x14ac:dyDescent="0.3">
      <c r="A10" s="14"/>
      <c r="B10" s="66" t="s">
        <v>33</v>
      </c>
      <c r="C10" s="66"/>
      <c r="D10" s="66"/>
      <c r="E10" s="66"/>
      <c r="F10" s="66"/>
      <c r="G10" s="66"/>
      <c r="H10" s="66"/>
      <c r="I10" s="66"/>
      <c r="J10" s="17">
        <v>12137800</v>
      </c>
      <c r="K10" s="17">
        <v>12511583.869999999</v>
      </c>
      <c r="L10" s="17">
        <f>K10</f>
        <v>12511583.869999999</v>
      </c>
      <c r="M10" s="17">
        <v>12337016.25</v>
      </c>
      <c r="N10" s="17">
        <v>12511583.869999999</v>
      </c>
      <c r="O10" s="17">
        <v>12396483</v>
      </c>
      <c r="P10" s="17">
        <v>15764000</v>
      </c>
      <c r="Q10" s="17">
        <v>11347097.18</v>
      </c>
      <c r="R10" s="17">
        <v>190051.91</v>
      </c>
      <c r="S10" s="17">
        <v>190051.91</v>
      </c>
      <c r="T10" s="17">
        <v>11880184.26</v>
      </c>
      <c r="U10" s="17">
        <f t="shared" si="9"/>
        <v>0</v>
      </c>
      <c r="V10" s="17">
        <f t="shared" si="3"/>
        <v>533087.08000000007</v>
      </c>
      <c r="W10" s="17">
        <f t="shared" si="4"/>
        <v>104.69800400528517</v>
      </c>
      <c r="X10" s="17">
        <f t="shared" si="5"/>
        <v>-631399.6099999994</v>
      </c>
      <c r="Y10" s="17">
        <f t="shared" si="6"/>
        <v>94.953479778735641</v>
      </c>
      <c r="Z10" s="17">
        <f t="shared" si="7"/>
        <v>100</v>
      </c>
      <c r="AA10" s="31">
        <v>11975757.109999999</v>
      </c>
      <c r="AB10" s="15" t="s">
        <v>65</v>
      </c>
      <c r="AC10" s="56">
        <f t="shared" si="10"/>
        <v>-3883815.74</v>
      </c>
      <c r="AD10" s="56">
        <f t="shared" si="11"/>
        <v>75.362752220248666</v>
      </c>
    </row>
    <row r="11" spans="1:30" s="15" customFormat="1" ht="37.5" hidden="1" customHeight="1" x14ac:dyDescent="0.3">
      <c r="A11" s="14"/>
      <c r="B11" s="66" t="s">
        <v>32</v>
      </c>
      <c r="C11" s="66"/>
      <c r="D11" s="66"/>
      <c r="E11" s="66"/>
      <c r="F11" s="66"/>
      <c r="G11" s="66"/>
      <c r="H11" s="66"/>
      <c r="I11" s="66"/>
      <c r="J11" s="17">
        <v>15099490</v>
      </c>
      <c r="K11" s="17">
        <v>15106830.01</v>
      </c>
      <c r="L11" s="17">
        <f>K11</f>
        <v>15106830.01</v>
      </c>
      <c r="M11" s="17">
        <v>15100473.65</v>
      </c>
      <c r="N11" s="17">
        <v>15106830.01</v>
      </c>
      <c r="O11" s="17">
        <v>15785007</v>
      </c>
      <c r="P11" s="17">
        <v>11087000</v>
      </c>
      <c r="Q11" s="17">
        <v>10983507.07</v>
      </c>
      <c r="R11" s="17">
        <v>14734.14</v>
      </c>
      <c r="S11" s="17">
        <v>14734.14</v>
      </c>
      <c r="T11" s="17">
        <v>11042346.74</v>
      </c>
      <c r="U11" s="17">
        <f t="shared" si="9"/>
        <v>0</v>
      </c>
      <c r="V11" s="17">
        <f t="shared" si="3"/>
        <v>58839.669999999925</v>
      </c>
      <c r="W11" s="17">
        <f t="shared" si="4"/>
        <v>100.53570931055995</v>
      </c>
      <c r="X11" s="17">
        <f t="shared" si="5"/>
        <v>-4064483.2699999996</v>
      </c>
      <c r="Y11" s="17">
        <f t="shared" si="6"/>
        <v>73.095061854078551</v>
      </c>
      <c r="Z11" s="17">
        <f t="shared" si="7"/>
        <v>100</v>
      </c>
      <c r="AA11" s="31">
        <v>15099981.33</v>
      </c>
      <c r="AB11" s="15" t="s">
        <v>65</v>
      </c>
      <c r="AC11" s="56">
        <f t="shared" si="10"/>
        <v>-44653.259999999776</v>
      </c>
      <c r="AD11" s="56">
        <f t="shared" si="11"/>
        <v>99.597246685307113</v>
      </c>
    </row>
    <row r="12" spans="1:30" s="15" customFormat="1" ht="57.75" hidden="1" customHeight="1" x14ac:dyDescent="0.3">
      <c r="A12" s="14"/>
      <c r="B12" s="66" t="s">
        <v>31</v>
      </c>
      <c r="C12" s="66"/>
      <c r="D12" s="66"/>
      <c r="E12" s="66"/>
      <c r="F12" s="66"/>
      <c r="G12" s="66"/>
      <c r="H12" s="66"/>
      <c r="I12" s="66"/>
      <c r="J12" s="17">
        <v>174000</v>
      </c>
      <c r="K12" s="17">
        <v>231716.17</v>
      </c>
      <c r="L12" s="17">
        <f>K12</f>
        <v>231716.17</v>
      </c>
      <c r="M12" s="17">
        <v>231716.17</v>
      </c>
      <c r="N12" s="17">
        <v>231716.17</v>
      </c>
      <c r="O12" s="17">
        <v>279640</v>
      </c>
      <c r="P12" s="17">
        <v>279640</v>
      </c>
      <c r="Q12" s="17">
        <v>180406</v>
      </c>
      <c r="R12" s="17">
        <v>0</v>
      </c>
      <c r="S12" s="17">
        <v>0</v>
      </c>
      <c r="T12" s="17">
        <v>199821.72</v>
      </c>
      <c r="U12" s="17">
        <f t="shared" si="9"/>
        <v>0</v>
      </c>
      <c r="V12" s="17">
        <f t="shared" si="3"/>
        <v>19415.72</v>
      </c>
      <c r="W12" s="17">
        <f t="shared" si="4"/>
        <v>110.76223628925868</v>
      </c>
      <c r="X12" s="17">
        <f t="shared" si="5"/>
        <v>-31894.450000000012</v>
      </c>
      <c r="Y12" s="17">
        <f t="shared" si="6"/>
        <v>86.235552745412619</v>
      </c>
      <c r="Z12" s="17">
        <f t="shared" si="7"/>
        <v>100</v>
      </c>
      <c r="AA12" s="31">
        <v>175716.17</v>
      </c>
      <c r="AB12" s="15" t="s">
        <v>65</v>
      </c>
      <c r="AC12" s="56">
        <f t="shared" si="10"/>
        <v>-79818.28</v>
      </c>
      <c r="AD12" s="56">
        <f t="shared" si="11"/>
        <v>71.456772993849242</v>
      </c>
    </row>
    <row r="13" spans="1:30" s="15" customFormat="1" ht="33.75" hidden="1" customHeight="1" x14ac:dyDescent="0.3">
      <c r="A13" s="14"/>
      <c r="B13" s="66" t="s">
        <v>30</v>
      </c>
      <c r="C13" s="66"/>
      <c r="D13" s="66"/>
      <c r="E13" s="66"/>
      <c r="F13" s="66"/>
      <c r="G13" s="66"/>
      <c r="H13" s="66"/>
      <c r="I13" s="66"/>
      <c r="J13" s="17">
        <v>7243257.4500000002</v>
      </c>
      <c r="K13" s="17">
        <v>7565305.1299999999</v>
      </c>
      <c r="L13" s="17">
        <f>K13</f>
        <v>7565305.1299999999</v>
      </c>
      <c r="M13" s="17">
        <v>7474480.4800000004</v>
      </c>
      <c r="N13" s="17">
        <v>7565305.1299999999</v>
      </c>
      <c r="O13" s="17">
        <v>9878000</v>
      </c>
      <c r="P13" s="17">
        <v>9708490</v>
      </c>
      <c r="Q13" s="17">
        <v>11715305.130000001</v>
      </c>
      <c r="R13" s="17">
        <v>165789.41</v>
      </c>
      <c r="S13" s="17">
        <v>165789.41</v>
      </c>
      <c r="T13" s="17">
        <v>12135551.99</v>
      </c>
      <c r="U13" s="17">
        <f t="shared" si="9"/>
        <v>0</v>
      </c>
      <c r="V13" s="17">
        <f t="shared" si="3"/>
        <v>420246.8599999994</v>
      </c>
      <c r="W13" s="17">
        <f t="shared" si="4"/>
        <v>103.58716102855784</v>
      </c>
      <c r="X13" s="17">
        <f t="shared" si="5"/>
        <v>4570246.8600000003</v>
      </c>
      <c r="Y13" s="17">
        <f t="shared" si="6"/>
        <v>160.41060844825438</v>
      </c>
      <c r="Z13" s="17">
        <f t="shared" si="7"/>
        <v>100</v>
      </c>
      <c r="AA13" s="31">
        <v>7076032.8399999999</v>
      </c>
      <c r="AB13" s="15" t="s">
        <v>65</v>
      </c>
      <c r="AC13" s="56">
        <f t="shared" si="10"/>
        <v>2427061.9900000002</v>
      </c>
      <c r="AD13" s="56">
        <f t="shared" si="11"/>
        <v>124.99937673108793</v>
      </c>
    </row>
    <row r="14" spans="1:30" s="15" customFormat="1" ht="18.75" hidden="1" x14ac:dyDescent="0.3">
      <c r="A14" s="14"/>
      <c r="B14" s="66" t="s">
        <v>25</v>
      </c>
      <c r="C14" s="66"/>
      <c r="D14" s="66"/>
      <c r="E14" s="66"/>
      <c r="F14" s="66"/>
      <c r="G14" s="66"/>
      <c r="H14" s="66"/>
      <c r="I14" s="66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50702802.82</v>
      </c>
      <c r="N14" s="17">
        <f>N15+N20</f>
        <v>51016411.920000002</v>
      </c>
      <c r="O14" s="17">
        <f t="shared" ref="O14:T14" si="12">O15+O20</f>
        <v>57940197.800000004</v>
      </c>
      <c r="P14" s="17">
        <v>56231270</v>
      </c>
      <c r="Q14" s="17">
        <f t="shared" si="12"/>
        <v>56816411.920000002</v>
      </c>
      <c r="R14" s="17">
        <f t="shared" ref="R14" si="13">R15+R20</f>
        <v>827569.84</v>
      </c>
      <c r="S14" s="17">
        <f t="shared" si="12"/>
        <v>827569.84</v>
      </c>
      <c r="T14" s="17">
        <f t="shared" si="12"/>
        <v>59077329.089999996</v>
      </c>
      <c r="U14" s="17">
        <f t="shared" si="9"/>
        <v>0</v>
      </c>
      <c r="V14" s="17">
        <f t="shared" si="3"/>
        <v>2260917.1699999943</v>
      </c>
      <c r="W14" s="17">
        <f t="shared" si="4"/>
        <v>103.9793381764119</v>
      </c>
      <c r="X14" s="17">
        <f t="shared" si="5"/>
        <v>8060917.1699999943</v>
      </c>
      <c r="Y14" s="17">
        <f t="shared" si="6"/>
        <v>115.80063525957196</v>
      </c>
      <c r="Z14" s="17">
        <f t="shared" si="7"/>
        <v>100</v>
      </c>
      <c r="AA14" s="31">
        <f>AA15+AA20</f>
        <v>49271022.740000002</v>
      </c>
      <c r="AB14" s="5"/>
      <c r="AC14" s="56">
        <f t="shared" si="10"/>
        <v>2846059.0899999961</v>
      </c>
      <c r="AD14" s="56">
        <f t="shared" si="11"/>
        <v>105.0613459201615</v>
      </c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16438750.15</v>
      </c>
      <c r="N15" s="36">
        <v>16439211.15</v>
      </c>
      <c r="O15" s="18">
        <v>18745812.460000001</v>
      </c>
      <c r="P15" s="18"/>
      <c r="Q15" s="18">
        <v>21539211.149999999</v>
      </c>
      <c r="R15" s="18">
        <v>98990.34</v>
      </c>
      <c r="S15" s="18">
        <v>98990.34</v>
      </c>
      <c r="T15" s="18">
        <v>22311739.960000001</v>
      </c>
      <c r="U15" s="17">
        <f t="shared" si="9"/>
        <v>0</v>
      </c>
      <c r="V15" s="17">
        <f t="shared" si="3"/>
        <v>772528.81000000238</v>
      </c>
      <c r="W15" s="17">
        <f t="shared" si="4"/>
        <v>103.58661607716309</v>
      </c>
      <c r="X15" s="17">
        <f t="shared" si="5"/>
        <v>5872528.8100000005</v>
      </c>
      <c r="Y15" s="17">
        <f t="shared" si="6"/>
        <v>135.72269226555923</v>
      </c>
      <c r="Z15" s="17">
        <f t="shared" si="7"/>
        <v>100</v>
      </c>
      <c r="AA15" s="32">
        <v>16165468.640000001</v>
      </c>
      <c r="AC15" s="56">
        <f t="shared" si="10"/>
        <v>22311739.960000001</v>
      </c>
      <c r="AD15" s="56">
        <v>0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>
        <v>20632512.710000001</v>
      </c>
      <c r="O16" s="18"/>
      <c r="P16" s="18"/>
      <c r="Q16" s="18"/>
      <c r="R16" s="18"/>
      <c r="S16" s="18"/>
      <c r="T16" s="18"/>
      <c r="U16" s="17">
        <f t="shared" si="9"/>
        <v>0</v>
      </c>
      <c r="V16" s="17">
        <f t="shared" si="3"/>
        <v>0</v>
      </c>
      <c r="W16" s="17" t="e">
        <f t="shared" si="4"/>
        <v>#DIV/0!</v>
      </c>
      <c r="X16" s="17">
        <f t="shared" si="5"/>
        <v>-20632512.710000001</v>
      </c>
      <c r="Y16" s="17">
        <f t="shared" si="6"/>
        <v>0</v>
      </c>
      <c r="Z16" s="17">
        <f t="shared" si="7"/>
        <v>100</v>
      </c>
      <c r="AA16" s="18" t="e">
        <f>L16+(#REF!*L16)/100</f>
        <v>#REF!</v>
      </c>
      <c r="AC16" s="56">
        <f t="shared" si="10"/>
        <v>0</v>
      </c>
      <c r="AD16" s="56" t="e">
        <f t="shared" si="11"/>
        <v>#DIV/0!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>
        <v>624600</v>
      </c>
      <c r="O17" s="18"/>
      <c r="P17" s="18"/>
      <c r="Q17" s="18"/>
      <c r="R17" s="18"/>
      <c r="S17" s="18"/>
      <c r="T17" s="18"/>
      <c r="U17" s="17">
        <f t="shared" si="9"/>
        <v>0</v>
      </c>
      <c r="V17" s="17">
        <f t="shared" si="3"/>
        <v>0</v>
      </c>
      <c r="W17" s="17" t="e">
        <f t="shared" si="4"/>
        <v>#DIV/0!</v>
      </c>
      <c r="X17" s="17">
        <f t="shared" si="5"/>
        <v>-624600</v>
      </c>
      <c r="Y17" s="17">
        <f t="shared" si="6"/>
        <v>0</v>
      </c>
      <c r="Z17" s="17">
        <f t="shared" si="7"/>
        <v>100</v>
      </c>
      <c r="AA17" s="18" t="e">
        <f>L17+(#REF!*L17)/100</f>
        <v>#REF!</v>
      </c>
      <c r="AC17" s="56">
        <f t="shared" si="10"/>
        <v>0</v>
      </c>
      <c r="AD17" s="56" t="e">
        <f t="shared" si="11"/>
        <v>#DIV/0!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>
        <v>54500</v>
      </c>
      <c r="O18" s="18"/>
      <c r="P18" s="18"/>
      <c r="Q18" s="18"/>
      <c r="R18" s="18"/>
      <c r="S18" s="18"/>
      <c r="T18" s="18"/>
      <c r="U18" s="17">
        <f t="shared" si="9"/>
        <v>0</v>
      </c>
      <c r="V18" s="17">
        <f t="shared" si="3"/>
        <v>0</v>
      </c>
      <c r="W18" s="17" t="e">
        <f t="shared" si="4"/>
        <v>#DIV/0!</v>
      </c>
      <c r="X18" s="17">
        <f t="shared" si="5"/>
        <v>-54500</v>
      </c>
      <c r="Y18" s="17">
        <f t="shared" si="6"/>
        <v>0</v>
      </c>
      <c r="Z18" s="17">
        <f t="shared" si="7"/>
        <v>100</v>
      </c>
      <c r="AA18" s="18" t="e">
        <f>L18+(#REF!*L18)/100</f>
        <v>#REF!</v>
      </c>
      <c r="AC18" s="56">
        <f t="shared" si="10"/>
        <v>0</v>
      </c>
      <c r="AD18" s="56" t="e">
        <f t="shared" si="11"/>
        <v>#DIV/0!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>
        <v>100</v>
      </c>
      <c r="O19" s="18"/>
      <c r="P19" s="18"/>
      <c r="Q19" s="18"/>
      <c r="R19" s="18"/>
      <c r="S19" s="18"/>
      <c r="T19" s="18"/>
      <c r="U19" s="17">
        <f t="shared" si="9"/>
        <v>0</v>
      </c>
      <c r="V19" s="17">
        <f t="shared" si="3"/>
        <v>0</v>
      </c>
      <c r="W19" s="17" t="e">
        <f t="shared" si="4"/>
        <v>#DIV/0!</v>
      </c>
      <c r="X19" s="17">
        <f t="shared" si="5"/>
        <v>-100</v>
      </c>
      <c r="Y19" s="17">
        <f t="shared" si="6"/>
        <v>0</v>
      </c>
      <c r="Z19" s="17">
        <f t="shared" si="7"/>
        <v>100</v>
      </c>
      <c r="AA19" s="18" t="e">
        <f>L19+(#REF!*L19)/100</f>
        <v>#REF!</v>
      </c>
      <c r="AC19" s="56">
        <f t="shared" si="10"/>
        <v>0</v>
      </c>
      <c r="AD19" s="56" t="e">
        <f t="shared" si="11"/>
        <v>#DIV/0!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34264052.670000002</v>
      </c>
      <c r="N20" s="18">
        <v>34577200.770000003</v>
      </c>
      <c r="O20" s="18">
        <v>39194385.340000004</v>
      </c>
      <c r="P20" s="18"/>
      <c r="Q20" s="18">
        <v>35277200.770000003</v>
      </c>
      <c r="R20" s="18">
        <v>728579.5</v>
      </c>
      <c r="S20" s="18">
        <v>728579.5</v>
      </c>
      <c r="T20" s="18">
        <v>36765589.129999995</v>
      </c>
      <c r="U20" s="17">
        <f t="shared" si="9"/>
        <v>0</v>
      </c>
      <c r="V20" s="17">
        <f t="shared" si="3"/>
        <v>1488388.359999992</v>
      </c>
      <c r="W20" s="17">
        <f t="shared" si="4"/>
        <v>104.21912262739885</v>
      </c>
      <c r="X20" s="17">
        <f t="shared" si="5"/>
        <v>2188388.359999992</v>
      </c>
      <c r="Y20" s="17">
        <f t="shared" si="6"/>
        <v>106.32899225867551</v>
      </c>
      <c r="Z20" s="17">
        <f t="shared" si="7"/>
        <v>100</v>
      </c>
      <c r="AA20" s="32">
        <v>33105554.100000001</v>
      </c>
      <c r="AC20" s="56">
        <f t="shared" si="10"/>
        <v>36765589.129999995</v>
      </c>
      <c r="AD20" s="56">
        <v>0</v>
      </c>
    </row>
    <row r="21" spans="1:30" s="15" customFormat="1" ht="37.5" hidden="1" customHeight="1" x14ac:dyDescent="0.3">
      <c r="A21" s="14"/>
      <c r="B21" s="66" t="s">
        <v>24</v>
      </c>
      <c r="C21" s="66"/>
      <c r="D21" s="66"/>
      <c r="E21" s="66"/>
      <c r="F21" s="66"/>
      <c r="G21" s="66"/>
      <c r="H21" s="66"/>
      <c r="I21" s="66"/>
      <c r="J21" s="17">
        <v>6445100</v>
      </c>
      <c r="K21" s="17">
        <v>6713532.96</v>
      </c>
      <c r="L21" s="17">
        <f>K21</f>
        <v>6713532.96</v>
      </c>
      <c r="M21" s="17">
        <v>6696072.8799999999</v>
      </c>
      <c r="N21" s="17">
        <v>6713532.96</v>
      </c>
      <c r="O21" s="17">
        <v>5417000</v>
      </c>
      <c r="P21" s="17">
        <v>5417000</v>
      </c>
      <c r="Q21" s="17">
        <v>6867000</v>
      </c>
      <c r="R21" s="17">
        <v>152407.19</v>
      </c>
      <c r="S21" s="17">
        <v>152407.19</v>
      </c>
      <c r="T21" s="17">
        <v>7183566.0899999999</v>
      </c>
      <c r="U21" s="17">
        <f t="shared" si="9"/>
        <v>0</v>
      </c>
      <c r="V21" s="17">
        <f t="shared" si="3"/>
        <v>316566.08999999985</v>
      </c>
      <c r="W21" s="17">
        <f t="shared" si="4"/>
        <v>104.60996199213631</v>
      </c>
      <c r="X21" s="17">
        <f t="shared" si="5"/>
        <v>470033.12999999989</v>
      </c>
      <c r="Y21" s="17">
        <f t="shared" si="6"/>
        <v>107.00127835523429</v>
      </c>
      <c r="Z21" s="17">
        <f t="shared" si="7"/>
        <v>100</v>
      </c>
      <c r="AA21" s="31">
        <v>6531042.4199999999</v>
      </c>
      <c r="AB21" s="15" t="s">
        <v>65</v>
      </c>
      <c r="AC21" s="56">
        <f t="shared" si="10"/>
        <v>1766566.0899999999</v>
      </c>
      <c r="AD21" s="56">
        <f t="shared" si="11"/>
        <v>132.61152095255676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f>O22</f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9"/>
        <v>0</v>
      </c>
      <c r="V22" s="17">
        <f t="shared" si="3"/>
        <v>0</v>
      </c>
      <c r="W22" s="17">
        <v>0</v>
      </c>
      <c r="X22" s="17">
        <f t="shared" si="5"/>
        <v>-37.68</v>
      </c>
      <c r="Y22" s="17">
        <f t="shared" si="6"/>
        <v>0</v>
      </c>
      <c r="Z22" s="17">
        <f t="shared" si="7"/>
        <v>100</v>
      </c>
      <c r="AA22" s="17" t="e">
        <f>L22+(#REF!*L22)/100</f>
        <v>#REF!</v>
      </c>
      <c r="AC22" s="56">
        <f t="shared" si="10"/>
        <v>0</v>
      </c>
      <c r="AD22" s="56">
        <v>0</v>
      </c>
    </row>
    <row r="23" spans="1:30" s="15" customFormat="1" ht="113.25" hidden="1" customHeight="1" x14ac:dyDescent="0.3">
      <c r="A23" s="14"/>
      <c r="B23" s="66" t="s">
        <v>18</v>
      </c>
      <c r="C23" s="66"/>
      <c r="D23" s="66"/>
      <c r="E23" s="66"/>
      <c r="F23" s="66"/>
      <c r="G23" s="66"/>
      <c r="H23" s="66"/>
      <c r="I23" s="66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4">M24+M27+M31+M33</f>
        <v>39514163.079999998</v>
      </c>
      <c r="N23" s="17">
        <f>N24+N27+N31+N33</f>
        <v>39915695.43</v>
      </c>
      <c r="O23" s="17">
        <f t="shared" ref="O23:R23" si="15">O24+O27+O31+O33</f>
        <v>44662630</v>
      </c>
      <c r="P23" s="17">
        <f t="shared" si="14"/>
        <v>43162630</v>
      </c>
      <c r="Q23" s="17">
        <f t="shared" si="15"/>
        <v>35314489.460000001</v>
      </c>
      <c r="R23" s="17">
        <f t="shared" si="15"/>
        <v>3475004.05</v>
      </c>
      <c r="S23" s="17">
        <f t="shared" ref="S23:T23" si="16">S24+S27+S31+S33</f>
        <v>3475004.05</v>
      </c>
      <c r="T23" s="17">
        <f t="shared" si="16"/>
        <v>39449619.330000006</v>
      </c>
      <c r="U23" s="17">
        <f t="shared" si="9"/>
        <v>0</v>
      </c>
      <c r="V23" s="17">
        <f t="shared" si="3"/>
        <v>4135129.8700000048</v>
      </c>
      <c r="W23" s="17">
        <f t="shared" si="4"/>
        <v>111.7094425920663</v>
      </c>
      <c r="X23" s="17">
        <f t="shared" si="5"/>
        <v>-466076.09999999404</v>
      </c>
      <c r="Y23" s="17">
        <f t="shared" si="6"/>
        <v>98.83234879167432</v>
      </c>
      <c r="Z23" s="17">
        <f t="shared" si="7"/>
        <v>100</v>
      </c>
      <c r="AA23" s="31">
        <f>AA24+AA27+AA31+AA33</f>
        <v>38526555.700000003</v>
      </c>
      <c r="AC23" s="56">
        <f t="shared" si="10"/>
        <v>-3713010.6699999943</v>
      </c>
      <c r="AD23" s="56">
        <f t="shared" si="11"/>
        <v>91.397626442132946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37878331.229999997</v>
      </c>
      <c r="N24" s="36">
        <v>38255832.640000001</v>
      </c>
      <c r="O24" s="41">
        <v>43816787.369999997</v>
      </c>
      <c r="P24" s="41">
        <v>42672710</v>
      </c>
      <c r="Q24" s="41">
        <v>34795734.859999999</v>
      </c>
      <c r="R24" s="18">
        <v>3449490.71</v>
      </c>
      <c r="S24" s="18">
        <v>3449490.71</v>
      </c>
      <c r="T24" s="18">
        <v>38437093.690000005</v>
      </c>
      <c r="U24" s="17">
        <f t="shared" si="9"/>
        <v>0</v>
      </c>
      <c r="V24" s="17">
        <f t="shared" si="3"/>
        <v>3641358.8300000057</v>
      </c>
      <c r="W24" s="17">
        <f t="shared" si="4"/>
        <v>110.4649573996668</v>
      </c>
      <c r="X24" s="17">
        <f t="shared" si="5"/>
        <v>181261.05000000447</v>
      </c>
      <c r="Y24" s="17">
        <f t="shared" si="6"/>
        <v>100.47381284758778</v>
      </c>
      <c r="Z24" s="17">
        <f t="shared" si="7"/>
        <v>100</v>
      </c>
      <c r="AA24" s="32">
        <v>36935324.18</v>
      </c>
      <c r="AB24" s="5" t="s">
        <v>65</v>
      </c>
      <c r="AC24" s="56">
        <f t="shared" si="10"/>
        <v>-4235616.3099999949</v>
      </c>
      <c r="AD24" s="56">
        <f t="shared" si="11"/>
        <v>90.074180172761473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8"/>
      <c r="U25" s="17">
        <f t="shared" si="9"/>
        <v>0</v>
      </c>
      <c r="V25" s="17">
        <f t="shared" si="3"/>
        <v>0</v>
      </c>
      <c r="W25" s="17" t="e">
        <f t="shared" si="4"/>
        <v>#DIV/0!</v>
      </c>
      <c r="X25" s="17">
        <f t="shared" si="5"/>
        <v>-31842999.989999998</v>
      </c>
      <c r="Y25" s="17">
        <f t="shared" si="6"/>
        <v>0</v>
      </c>
      <c r="Z25" s="17">
        <f t="shared" si="7"/>
        <v>100</v>
      </c>
      <c r="AA25" s="18" t="e">
        <f>L25+(#REF!*L25)/100</f>
        <v>#REF!</v>
      </c>
      <c r="AC25" s="56">
        <f t="shared" si="10"/>
        <v>0</v>
      </c>
      <c r="AD25" s="56" t="e">
        <f t="shared" si="11"/>
        <v>#DIV/0!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8"/>
      <c r="U26" s="17">
        <f t="shared" si="9"/>
        <v>0</v>
      </c>
      <c r="V26" s="17">
        <f t="shared" si="3"/>
        <v>0</v>
      </c>
      <c r="W26" s="17" t="e">
        <f t="shared" si="4"/>
        <v>#DIV/0!</v>
      </c>
      <c r="X26" s="17">
        <f t="shared" si="5"/>
        <v>-3583390.66</v>
      </c>
      <c r="Y26" s="17">
        <f t="shared" si="6"/>
        <v>0</v>
      </c>
      <c r="Z26" s="17">
        <f t="shared" si="7"/>
        <v>100</v>
      </c>
      <c r="AA26" s="18" t="e">
        <f>L26+(#REF!*L26)/100</f>
        <v>#REF!</v>
      </c>
      <c r="AC26" s="56">
        <f t="shared" si="10"/>
        <v>0</v>
      </c>
      <c r="AD26" s="56" t="e">
        <f t="shared" si="11"/>
        <v>#DIV/0!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1551213.4</v>
      </c>
      <c r="N27" s="18">
        <v>1575180.62</v>
      </c>
      <c r="O27" s="18">
        <v>810842.63</v>
      </c>
      <c r="P27" s="18">
        <v>454920</v>
      </c>
      <c r="Q27" s="18">
        <v>473054.6</v>
      </c>
      <c r="R27" s="18">
        <v>25513.34</v>
      </c>
      <c r="S27" s="18">
        <v>25513.34</v>
      </c>
      <c r="T27" s="18">
        <v>939401.44</v>
      </c>
      <c r="U27" s="17">
        <f t="shared" si="9"/>
        <v>0</v>
      </c>
      <c r="V27" s="17">
        <f t="shared" si="3"/>
        <v>466346.83999999997</v>
      </c>
      <c r="W27" s="17">
        <f t="shared" si="4"/>
        <v>198.58203260257906</v>
      </c>
      <c r="X27" s="17">
        <f t="shared" si="5"/>
        <v>-635779.18000000017</v>
      </c>
      <c r="Y27" s="17">
        <f t="shared" si="6"/>
        <v>59.637696659828123</v>
      </c>
      <c r="Z27" s="17">
        <f t="shared" si="7"/>
        <v>100</v>
      </c>
      <c r="AA27" s="32">
        <v>1509257.07</v>
      </c>
      <c r="AB27" s="5" t="s">
        <v>65</v>
      </c>
      <c r="AC27" s="56">
        <f t="shared" si="10"/>
        <v>484481.43999999994</v>
      </c>
      <c r="AD27" s="56">
        <f t="shared" si="11"/>
        <v>206.49816231425305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8"/>
      <c r="U28" s="17">
        <f t="shared" si="9"/>
        <v>0</v>
      </c>
      <c r="V28" s="17">
        <f t="shared" si="3"/>
        <v>0</v>
      </c>
      <c r="W28" s="17" t="e">
        <f t="shared" si="4"/>
        <v>#DIV/0!</v>
      </c>
      <c r="X28" s="17">
        <f t="shared" si="5"/>
        <v>-157910</v>
      </c>
      <c r="Y28" s="17">
        <f t="shared" si="6"/>
        <v>0</v>
      </c>
      <c r="Z28" s="17">
        <f t="shared" si="7"/>
        <v>100</v>
      </c>
      <c r="AA28" s="17" t="e">
        <f>L28+(#REF!*L28)/100</f>
        <v>#REF!</v>
      </c>
      <c r="AC28" s="56">
        <f t="shared" si="10"/>
        <v>0</v>
      </c>
      <c r="AD28" s="56" t="e">
        <f t="shared" si="11"/>
        <v>#DIV/0!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8"/>
      <c r="U29" s="17">
        <f t="shared" si="9"/>
        <v>0</v>
      </c>
      <c r="V29" s="17">
        <f t="shared" si="3"/>
        <v>0</v>
      </c>
      <c r="W29" s="17" t="e">
        <f t="shared" si="4"/>
        <v>#DIV/0!</v>
      </c>
      <c r="X29" s="17">
        <f t="shared" si="5"/>
        <v>0</v>
      </c>
      <c r="Y29" s="17" t="e">
        <f t="shared" si="6"/>
        <v>#DIV/0!</v>
      </c>
      <c r="Z29" s="17" t="e">
        <f t="shared" si="7"/>
        <v>#DIV/0!</v>
      </c>
      <c r="AA29" s="17" t="e">
        <f>L29+(#REF!*L29)/100</f>
        <v>#REF!</v>
      </c>
      <c r="AC29" s="56">
        <f t="shared" si="10"/>
        <v>0</v>
      </c>
      <c r="AD29" s="56" t="e">
        <f t="shared" si="11"/>
        <v>#DIV/0!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8"/>
      <c r="U30" s="17">
        <f t="shared" si="9"/>
        <v>0</v>
      </c>
      <c r="V30" s="17">
        <f t="shared" si="3"/>
        <v>0</v>
      </c>
      <c r="W30" s="17" t="e">
        <f t="shared" si="4"/>
        <v>#DIV/0!</v>
      </c>
      <c r="X30" s="17">
        <f t="shared" si="5"/>
        <v>-730549.34</v>
      </c>
      <c r="Y30" s="17">
        <f t="shared" si="6"/>
        <v>0</v>
      </c>
      <c r="Z30" s="17">
        <f t="shared" si="7"/>
        <v>100</v>
      </c>
      <c r="AA30" s="17" t="e">
        <f>L30+(#REF!*L30)/100</f>
        <v>#REF!</v>
      </c>
      <c r="AC30" s="56">
        <f t="shared" si="10"/>
        <v>0</v>
      </c>
      <c r="AD30" s="56" t="e">
        <f t="shared" si="11"/>
        <v>#DIV/0!</v>
      </c>
    </row>
    <row r="31" spans="1:30" s="15" customFormat="1" ht="54.75" hidden="1" customHeight="1" x14ac:dyDescent="0.3">
      <c r="A31" s="14"/>
      <c r="B31" s="66" t="s">
        <v>17</v>
      </c>
      <c r="C31" s="66"/>
      <c r="D31" s="66"/>
      <c r="E31" s="66"/>
      <c r="F31" s="66"/>
      <c r="G31" s="66"/>
      <c r="H31" s="66"/>
      <c r="I31" s="66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P31" si="17">M32</f>
        <v>52500</v>
      </c>
      <c r="N31" s="17">
        <f>N32</f>
        <v>52500</v>
      </c>
      <c r="O31" s="17">
        <f t="shared" ref="O31:T31" si="18">O32</f>
        <v>35000</v>
      </c>
      <c r="P31" s="17">
        <f t="shared" si="17"/>
        <v>35000</v>
      </c>
      <c r="Q31" s="17">
        <f t="shared" si="18"/>
        <v>13500</v>
      </c>
      <c r="R31" s="17">
        <f t="shared" si="18"/>
        <v>0</v>
      </c>
      <c r="S31" s="17">
        <f t="shared" si="18"/>
        <v>0</v>
      </c>
      <c r="T31" s="17">
        <f t="shared" si="18"/>
        <v>13500</v>
      </c>
      <c r="U31" s="17">
        <f t="shared" si="9"/>
        <v>0</v>
      </c>
      <c r="V31" s="17">
        <f t="shared" si="3"/>
        <v>0</v>
      </c>
      <c r="W31" s="17">
        <f t="shared" si="4"/>
        <v>100</v>
      </c>
      <c r="X31" s="17">
        <f t="shared" si="5"/>
        <v>-39000</v>
      </c>
      <c r="Y31" s="17">
        <f t="shared" si="6"/>
        <v>25.714285714285712</v>
      </c>
      <c r="Z31" s="17">
        <f t="shared" si="7"/>
        <v>100</v>
      </c>
      <c r="AA31" s="17">
        <f>AA32</f>
        <v>52500</v>
      </c>
      <c r="AC31" s="56">
        <f t="shared" si="10"/>
        <v>-21500</v>
      </c>
      <c r="AD31" s="56">
        <f t="shared" si="11"/>
        <v>38.571428571428577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13500</v>
      </c>
      <c r="R32" s="18">
        <v>0</v>
      </c>
      <c r="S32" s="18">
        <v>0</v>
      </c>
      <c r="T32" s="18">
        <v>13500</v>
      </c>
      <c r="U32" s="17">
        <f t="shared" si="9"/>
        <v>0</v>
      </c>
      <c r="V32" s="17">
        <f t="shared" si="3"/>
        <v>0</v>
      </c>
      <c r="W32" s="17">
        <f t="shared" si="4"/>
        <v>100</v>
      </c>
      <c r="X32" s="17">
        <f t="shared" si="5"/>
        <v>-39000</v>
      </c>
      <c r="Y32" s="17">
        <f t="shared" si="6"/>
        <v>25.714285714285712</v>
      </c>
      <c r="Z32" s="17">
        <f t="shared" si="7"/>
        <v>100</v>
      </c>
      <c r="AA32" s="32">
        <v>52500</v>
      </c>
      <c r="AB32" s="5" t="s">
        <v>65</v>
      </c>
      <c r="AC32" s="56">
        <f t="shared" si="10"/>
        <v>-21500</v>
      </c>
      <c r="AD32" s="56">
        <f t="shared" si="11"/>
        <v>38.571428571428577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53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P33" si="19">M34</f>
        <v>32118.45</v>
      </c>
      <c r="N33" s="17">
        <f>N34</f>
        <v>32182.17</v>
      </c>
      <c r="O33" s="17">
        <f t="shared" ref="O33:Q33" si="20">O34</f>
        <v>0</v>
      </c>
      <c r="P33" s="17">
        <f t="shared" si="19"/>
        <v>0</v>
      </c>
      <c r="Q33" s="17">
        <f t="shared" si="20"/>
        <v>32200</v>
      </c>
      <c r="R33" s="17">
        <f>R34</f>
        <v>0</v>
      </c>
      <c r="S33" s="17">
        <f>S34</f>
        <v>0</v>
      </c>
      <c r="T33" s="17">
        <f t="shared" ref="T33" si="21">T34</f>
        <v>59624.2</v>
      </c>
      <c r="U33" s="17">
        <f t="shared" si="9"/>
        <v>0</v>
      </c>
      <c r="V33" s="17">
        <f t="shared" si="3"/>
        <v>27424.199999999997</v>
      </c>
      <c r="W33" s="17">
        <f t="shared" si="4"/>
        <v>185.16832298136646</v>
      </c>
      <c r="X33" s="17">
        <f t="shared" si="5"/>
        <v>27442.03</v>
      </c>
      <c r="Y33" s="17">
        <f t="shared" si="6"/>
        <v>185.27091243381039</v>
      </c>
      <c r="Z33" s="17">
        <f t="shared" si="7"/>
        <v>100</v>
      </c>
      <c r="AA33" s="17">
        <f>AA34</f>
        <v>29474.45</v>
      </c>
      <c r="AC33" s="56">
        <f t="shared" si="10"/>
        <v>59624.2</v>
      </c>
      <c r="AD33" s="56">
        <v>0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54</v>
      </c>
      <c r="J34" s="18">
        <v>0</v>
      </c>
      <c r="K34" s="18">
        <v>32182.17</v>
      </c>
      <c r="L34" s="18">
        <f>K34</f>
        <v>32182.17</v>
      </c>
      <c r="M34" s="18">
        <v>32118.45</v>
      </c>
      <c r="N34" s="18">
        <v>32182.17</v>
      </c>
      <c r="O34" s="18">
        <v>0</v>
      </c>
      <c r="P34" s="18">
        <v>0</v>
      </c>
      <c r="Q34" s="18">
        <v>32200</v>
      </c>
      <c r="R34" s="18">
        <v>0</v>
      </c>
      <c r="S34" s="18">
        <v>0</v>
      </c>
      <c r="T34" s="18">
        <v>59624.2</v>
      </c>
      <c r="U34" s="17">
        <f t="shared" si="9"/>
        <v>0</v>
      </c>
      <c r="V34" s="17">
        <f t="shared" si="3"/>
        <v>27424.199999999997</v>
      </c>
      <c r="W34" s="17">
        <f t="shared" si="4"/>
        <v>185.16832298136646</v>
      </c>
      <c r="X34" s="17">
        <f t="shared" si="5"/>
        <v>27442.03</v>
      </c>
      <c r="Y34" s="17">
        <f t="shared" si="6"/>
        <v>185.27091243381039</v>
      </c>
      <c r="Z34" s="17">
        <f t="shared" si="7"/>
        <v>100</v>
      </c>
      <c r="AA34" s="32">
        <v>29474.45</v>
      </c>
      <c r="AB34" s="5" t="s">
        <v>65</v>
      </c>
      <c r="AC34" s="56">
        <f t="shared" si="10"/>
        <v>59624.2</v>
      </c>
      <c r="AD34" s="56">
        <v>0</v>
      </c>
    </row>
    <row r="35" spans="1:30" s="15" customFormat="1" ht="40.5" hidden="1" customHeight="1" x14ac:dyDescent="0.3">
      <c r="A35" s="14"/>
      <c r="B35" s="66" t="s">
        <v>15</v>
      </c>
      <c r="C35" s="66"/>
      <c r="D35" s="66"/>
      <c r="E35" s="66"/>
      <c r="F35" s="66"/>
      <c r="G35" s="66"/>
      <c r="H35" s="66"/>
      <c r="I35" s="66"/>
      <c r="J35" s="17">
        <v>740430</v>
      </c>
      <c r="K35" s="17">
        <v>744358.93</v>
      </c>
      <c r="L35" s="17">
        <f>K35</f>
        <v>744358.93</v>
      </c>
      <c r="M35" s="17">
        <v>744358.93</v>
      </c>
      <c r="N35" s="17">
        <v>744358.93</v>
      </c>
      <c r="O35" s="17">
        <v>1066860</v>
      </c>
      <c r="P35" s="17">
        <v>1066860</v>
      </c>
      <c r="Q35" s="17">
        <v>85000</v>
      </c>
      <c r="R35" s="17">
        <v>868.93</v>
      </c>
      <c r="S35" s="17">
        <v>868.93</v>
      </c>
      <c r="T35" s="17">
        <v>94365.83</v>
      </c>
      <c r="U35" s="17">
        <f t="shared" si="9"/>
        <v>0</v>
      </c>
      <c r="V35" s="17">
        <f t="shared" si="3"/>
        <v>9365.8300000000017</v>
      </c>
      <c r="W35" s="17">
        <f t="shared" si="4"/>
        <v>111.01862352941177</v>
      </c>
      <c r="X35" s="17">
        <f t="shared" si="5"/>
        <v>-649993.10000000009</v>
      </c>
      <c r="Y35" s="17">
        <f t="shared" si="6"/>
        <v>12.677463277024161</v>
      </c>
      <c r="Z35" s="17">
        <f t="shared" si="7"/>
        <v>100</v>
      </c>
      <c r="AA35" s="31">
        <v>740842.18</v>
      </c>
      <c r="AB35" s="15" t="s">
        <v>65</v>
      </c>
      <c r="AC35" s="56">
        <f t="shared" si="10"/>
        <v>-972494.17</v>
      </c>
      <c r="AD35" s="56">
        <f t="shared" si="11"/>
        <v>8.8451933712014696</v>
      </c>
    </row>
    <row r="36" spans="1:30" s="15" customFormat="1" ht="76.5" hidden="1" customHeight="1" x14ac:dyDescent="0.3">
      <c r="A36" s="14"/>
      <c r="B36" s="66" t="s">
        <v>13</v>
      </c>
      <c r="C36" s="66"/>
      <c r="D36" s="66"/>
      <c r="E36" s="66"/>
      <c r="F36" s="66"/>
      <c r="G36" s="66"/>
      <c r="H36" s="66"/>
      <c r="I36" s="66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" si="22">M37+M38</f>
        <v>45081187.240000002</v>
      </c>
      <c r="N36" s="17">
        <f>N37+N38</f>
        <v>45146459.710000001</v>
      </c>
      <c r="O36" s="17">
        <f t="shared" ref="O36:T36" si="23">O37+O38</f>
        <v>25737024.199999999</v>
      </c>
      <c r="P36" s="17">
        <f t="shared" si="23"/>
        <v>34915460</v>
      </c>
      <c r="Q36" s="17">
        <f t="shared" si="23"/>
        <v>25054842.59</v>
      </c>
      <c r="R36" s="17">
        <f t="shared" ref="R36" si="24">R37+R38</f>
        <v>119589.93</v>
      </c>
      <c r="S36" s="17">
        <f t="shared" si="23"/>
        <v>119589.93</v>
      </c>
      <c r="T36" s="17">
        <f t="shared" si="23"/>
        <v>26875602.490000002</v>
      </c>
      <c r="U36" s="17">
        <f t="shared" si="9"/>
        <v>0</v>
      </c>
      <c r="V36" s="17">
        <f t="shared" si="3"/>
        <v>1820759.9000000022</v>
      </c>
      <c r="W36" s="17">
        <f t="shared" si="4"/>
        <v>107.26709774152287</v>
      </c>
      <c r="X36" s="17">
        <f t="shared" si="5"/>
        <v>-18270857.219999999</v>
      </c>
      <c r="Y36" s="17">
        <f t="shared" si="6"/>
        <v>59.529811778457173</v>
      </c>
      <c r="Z36" s="17">
        <f t="shared" si="7"/>
        <v>100</v>
      </c>
      <c r="AA36" s="17">
        <f>AA37+AA38</f>
        <v>43485252</v>
      </c>
      <c r="AC36" s="56">
        <f t="shared" si="10"/>
        <v>-8039857.5099999979</v>
      </c>
      <c r="AD36" s="56">
        <f t="shared" si="11"/>
        <v>76.973359337095943</v>
      </c>
    </row>
    <row r="37" spans="1:30" s="5" customFormat="1" ht="36" hidden="1" customHeight="1" x14ac:dyDescent="0.3">
      <c r="A37" s="9"/>
      <c r="B37" s="75" t="s">
        <v>14</v>
      </c>
      <c r="C37" s="75"/>
      <c r="D37" s="75"/>
      <c r="E37" s="75"/>
      <c r="F37" s="75"/>
      <c r="G37" s="75"/>
      <c r="H37" s="75"/>
      <c r="I37" s="75"/>
      <c r="J37" s="18">
        <v>43485252</v>
      </c>
      <c r="K37" s="18">
        <v>44475755.740000002</v>
      </c>
      <c r="L37" s="18">
        <f>K37</f>
        <v>44475755.740000002</v>
      </c>
      <c r="M37" s="18">
        <v>44444971.990000002</v>
      </c>
      <c r="N37" s="18">
        <v>44475755.740000002</v>
      </c>
      <c r="O37" s="18">
        <f>250000+25487024.2</f>
        <v>25737024.199999999</v>
      </c>
      <c r="P37" s="18">
        <v>34915460</v>
      </c>
      <c r="Q37" s="18">
        <v>25011552.5</v>
      </c>
      <c r="R37" s="18">
        <v>112428.93</v>
      </c>
      <c r="S37" s="18">
        <v>112428.93</v>
      </c>
      <c r="T37" s="18">
        <v>25635946.170000002</v>
      </c>
      <c r="U37" s="17">
        <f t="shared" si="9"/>
        <v>0</v>
      </c>
      <c r="V37" s="17">
        <f t="shared" si="3"/>
        <v>624393.67000000179</v>
      </c>
      <c r="W37" s="17">
        <f t="shared" si="4"/>
        <v>102.49642108381718</v>
      </c>
      <c r="X37" s="17">
        <f t="shared" si="5"/>
        <v>-18839809.57</v>
      </c>
      <c r="Y37" s="17">
        <f t="shared" si="6"/>
        <v>57.640271072322427</v>
      </c>
      <c r="Z37" s="17">
        <f t="shared" si="7"/>
        <v>100</v>
      </c>
      <c r="AA37" s="32">
        <v>43485252</v>
      </c>
      <c r="AB37" s="15" t="s">
        <v>65</v>
      </c>
      <c r="AC37" s="56">
        <f t="shared" si="10"/>
        <v>-9279513.8299999982</v>
      </c>
      <c r="AD37" s="56">
        <f t="shared" si="11"/>
        <v>73.42290827616192</v>
      </c>
    </row>
    <row r="38" spans="1:30" s="5" customFormat="1" ht="36.75" hidden="1" customHeight="1" x14ac:dyDescent="0.3">
      <c r="A38" s="9"/>
      <c r="B38" s="75" t="s">
        <v>12</v>
      </c>
      <c r="C38" s="75"/>
      <c r="D38" s="75"/>
      <c r="E38" s="75"/>
      <c r="F38" s="75"/>
      <c r="G38" s="75"/>
      <c r="H38" s="75"/>
      <c r="I38" s="75"/>
      <c r="J38" s="18">
        <v>197440.43</v>
      </c>
      <c r="K38" s="18">
        <v>670703.97</v>
      </c>
      <c r="L38" s="18">
        <f>K38</f>
        <v>670703.97</v>
      </c>
      <c r="M38" s="18">
        <v>636215.25</v>
      </c>
      <c r="N38" s="18">
        <v>670703.97</v>
      </c>
      <c r="O38" s="18">
        <v>0</v>
      </c>
      <c r="P38" s="18">
        <v>0</v>
      </c>
      <c r="Q38" s="18">
        <v>43290.09</v>
      </c>
      <c r="R38" s="18">
        <v>7161</v>
      </c>
      <c r="S38" s="18">
        <v>7161</v>
      </c>
      <c r="T38" s="18">
        <v>1239656.32</v>
      </c>
      <c r="U38" s="17">
        <f t="shared" si="9"/>
        <v>0</v>
      </c>
      <c r="V38" s="17">
        <f t="shared" si="3"/>
        <v>1196366.23</v>
      </c>
      <c r="W38" s="17">
        <f t="shared" si="4"/>
        <v>2863.6030093723534</v>
      </c>
      <c r="X38" s="17">
        <f t="shared" si="5"/>
        <v>568952.35000000009</v>
      </c>
      <c r="Y38" s="17">
        <f t="shared" si="6"/>
        <v>184.82913109937311</v>
      </c>
      <c r="Z38" s="17">
        <f t="shared" si="7"/>
        <v>100</v>
      </c>
      <c r="AA38" s="18">
        <v>0</v>
      </c>
      <c r="AC38" s="56">
        <f t="shared" si="10"/>
        <v>1239656.32</v>
      </c>
      <c r="AD38" s="56">
        <v>0</v>
      </c>
    </row>
    <row r="39" spans="1:30" s="15" customFormat="1" ht="60" hidden="1" customHeight="1" x14ac:dyDescent="0.3">
      <c r="A39" s="14"/>
      <c r="B39" s="66" t="s">
        <v>11</v>
      </c>
      <c r="C39" s="66"/>
      <c r="D39" s="66"/>
      <c r="E39" s="66"/>
      <c r="F39" s="66"/>
      <c r="G39" s="66"/>
      <c r="H39" s="66"/>
      <c r="I39" s="66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:P39" si="25">M40+M41</f>
        <v>1419651.91</v>
      </c>
      <c r="N39" s="17">
        <f>N40+N41</f>
        <v>1419651.91</v>
      </c>
      <c r="O39" s="17">
        <f t="shared" ref="O39:T39" si="26">O40+O41</f>
        <v>1586000</v>
      </c>
      <c r="P39" s="17">
        <f t="shared" si="25"/>
        <v>586000</v>
      </c>
      <c r="Q39" s="17">
        <f t="shared" si="26"/>
        <v>4290634.29</v>
      </c>
      <c r="R39" s="17">
        <f t="shared" ref="R39" si="27">R40+R41</f>
        <v>0</v>
      </c>
      <c r="S39" s="17">
        <f t="shared" si="26"/>
        <v>0</v>
      </c>
      <c r="T39" s="17">
        <f t="shared" si="26"/>
        <v>4290634.29</v>
      </c>
      <c r="U39" s="17">
        <f t="shared" si="9"/>
        <v>0</v>
      </c>
      <c r="V39" s="17">
        <f t="shared" si="3"/>
        <v>0</v>
      </c>
      <c r="W39" s="17">
        <f t="shared" si="4"/>
        <v>100</v>
      </c>
      <c r="X39" s="17">
        <f t="shared" ref="X39:X62" si="28">T39-N39</f>
        <v>2870982.38</v>
      </c>
      <c r="Y39" s="17">
        <f t="shared" ref="Y39:Y62" si="29">T39/N39*100</f>
        <v>302.23143150633314</v>
      </c>
      <c r="Z39" s="17">
        <f t="shared" ref="Z39:Z62" si="30">N39/L39*100</f>
        <v>100</v>
      </c>
      <c r="AA39" s="17">
        <f>AA40+AA41</f>
        <v>1411920.5699999998</v>
      </c>
      <c r="AC39" s="56">
        <f t="shared" si="10"/>
        <v>3704634.29</v>
      </c>
      <c r="AD39" s="56">
        <f t="shared" si="11"/>
        <v>732.19015187713308</v>
      </c>
    </row>
    <row r="40" spans="1:30" s="5" customFormat="1" ht="75" hidden="1" customHeight="1" x14ac:dyDescent="0.3">
      <c r="A40" s="9"/>
      <c r="B40" s="75" t="s">
        <v>47</v>
      </c>
      <c r="C40" s="75"/>
      <c r="D40" s="75"/>
      <c r="E40" s="75"/>
      <c r="F40" s="75"/>
      <c r="G40" s="75"/>
      <c r="H40" s="75"/>
      <c r="I40" s="75"/>
      <c r="J40" s="18">
        <v>430130</v>
      </c>
      <c r="K40" s="18">
        <v>430132.04</v>
      </c>
      <c r="L40" s="18">
        <f t="shared" ref="L40:L53" si="31">K40</f>
        <v>430132.04</v>
      </c>
      <c r="M40" s="18">
        <v>430132.04</v>
      </c>
      <c r="N40" s="18">
        <v>430132.04</v>
      </c>
      <c r="O40" s="18">
        <v>1454000</v>
      </c>
      <c r="P40" s="18">
        <v>454000</v>
      </c>
      <c r="Q40" s="18">
        <v>163530</v>
      </c>
      <c r="R40" s="18">
        <v>0</v>
      </c>
      <c r="S40" s="18">
        <v>0</v>
      </c>
      <c r="T40" s="18">
        <v>163530</v>
      </c>
      <c r="U40" s="17">
        <f t="shared" si="9"/>
        <v>0</v>
      </c>
      <c r="V40" s="17">
        <f t="shared" si="3"/>
        <v>0</v>
      </c>
      <c r="W40" s="17">
        <f t="shared" si="4"/>
        <v>100</v>
      </c>
      <c r="X40" s="17">
        <f t="shared" si="28"/>
        <v>-266602.03999999998</v>
      </c>
      <c r="Y40" s="17">
        <f t="shared" si="29"/>
        <v>38.018558208312037</v>
      </c>
      <c r="Z40" s="17">
        <f t="shared" si="30"/>
        <v>100</v>
      </c>
      <c r="AA40" s="32">
        <v>430132</v>
      </c>
      <c r="AB40" s="5" t="s">
        <v>66</v>
      </c>
      <c r="AC40" s="56">
        <f t="shared" si="10"/>
        <v>-290470</v>
      </c>
      <c r="AD40" s="56">
        <f t="shared" si="11"/>
        <v>36.019823788546255</v>
      </c>
    </row>
    <row r="41" spans="1:30" s="5" customFormat="1" ht="76.5" hidden="1" customHeight="1" x14ac:dyDescent="0.3">
      <c r="A41" s="9"/>
      <c r="B41" s="75" t="s">
        <v>10</v>
      </c>
      <c r="C41" s="75"/>
      <c r="D41" s="75"/>
      <c r="E41" s="75"/>
      <c r="F41" s="75"/>
      <c r="G41" s="75"/>
      <c r="H41" s="75"/>
      <c r="I41" s="75"/>
      <c r="J41" s="18">
        <v>981740</v>
      </c>
      <c r="K41" s="18">
        <v>989519.87</v>
      </c>
      <c r="L41" s="18">
        <f t="shared" si="31"/>
        <v>989519.87</v>
      </c>
      <c r="M41" s="18">
        <v>989519.87</v>
      </c>
      <c r="N41" s="18">
        <v>989519.87</v>
      </c>
      <c r="O41" s="18">
        <v>132000</v>
      </c>
      <c r="P41" s="18">
        <v>132000</v>
      </c>
      <c r="Q41" s="18">
        <v>4127104.29</v>
      </c>
      <c r="R41" s="18">
        <v>0</v>
      </c>
      <c r="S41" s="18">
        <v>0</v>
      </c>
      <c r="T41" s="18">
        <v>4127104.29</v>
      </c>
      <c r="U41" s="17">
        <f t="shared" si="9"/>
        <v>0</v>
      </c>
      <c r="V41" s="17">
        <f t="shared" si="3"/>
        <v>0</v>
      </c>
      <c r="W41" s="17">
        <f t="shared" si="4"/>
        <v>100</v>
      </c>
      <c r="X41" s="17">
        <f t="shared" si="28"/>
        <v>3137584.42</v>
      </c>
      <c r="Y41" s="17">
        <f t="shared" si="29"/>
        <v>417.08149731242889</v>
      </c>
      <c r="Z41" s="17">
        <f t="shared" si="30"/>
        <v>100</v>
      </c>
      <c r="AA41" s="32">
        <v>981788.57</v>
      </c>
      <c r="AB41" s="5" t="s">
        <v>65</v>
      </c>
      <c r="AC41" s="56">
        <f t="shared" si="10"/>
        <v>3995104.29</v>
      </c>
      <c r="AD41" s="56">
        <f t="shared" si="11"/>
        <v>3126.5941590909092</v>
      </c>
    </row>
    <row r="42" spans="1:30" s="15" customFormat="1" ht="34.5" hidden="1" customHeight="1" x14ac:dyDescent="0.3">
      <c r="A42" s="14"/>
      <c r="B42" s="66" t="s">
        <v>9</v>
      </c>
      <c r="C42" s="66"/>
      <c r="D42" s="66"/>
      <c r="E42" s="66"/>
      <c r="F42" s="66"/>
      <c r="G42" s="66"/>
      <c r="H42" s="66"/>
      <c r="I42" s="66"/>
      <c r="J42" s="17">
        <v>6085020</v>
      </c>
      <c r="K42" s="17">
        <v>6463120.6699999999</v>
      </c>
      <c r="L42" s="17">
        <f t="shared" si="31"/>
        <v>6463120.6699999999</v>
      </c>
      <c r="M42" s="17">
        <v>6404658.7699999996</v>
      </c>
      <c r="N42" s="17">
        <v>6463120.6699999999</v>
      </c>
      <c r="O42" s="17">
        <v>805500</v>
      </c>
      <c r="P42" s="17">
        <v>805500</v>
      </c>
      <c r="Q42" s="17">
        <v>2200000</v>
      </c>
      <c r="R42" s="17">
        <v>19723.8</v>
      </c>
      <c r="S42" s="17">
        <v>19723.8</v>
      </c>
      <c r="T42" s="17">
        <v>2338187.02</v>
      </c>
      <c r="U42" s="17">
        <f t="shared" si="9"/>
        <v>0</v>
      </c>
      <c r="V42" s="17">
        <f t="shared" si="3"/>
        <v>138187.02000000002</v>
      </c>
      <c r="W42" s="17">
        <f t="shared" si="4"/>
        <v>106.28122818181818</v>
      </c>
      <c r="X42" s="17">
        <f t="shared" si="28"/>
        <v>-4124933.65</v>
      </c>
      <c r="Y42" s="17">
        <f t="shared" si="29"/>
        <v>36.177369097457998</v>
      </c>
      <c r="Z42" s="17">
        <f t="shared" si="30"/>
        <v>100</v>
      </c>
      <c r="AA42" s="31">
        <v>6143471.29</v>
      </c>
      <c r="AB42" s="15" t="s">
        <v>65</v>
      </c>
      <c r="AC42" s="56">
        <f t="shared" si="10"/>
        <v>1532687.02</v>
      </c>
      <c r="AD42" s="56">
        <f t="shared" si="11"/>
        <v>290.27771818746123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55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/>
      <c r="T43" s="18">
        <v>124779.15</v>
      </c>
      <c r="U43" s="17">
        <f t="shared" si="9"/>
        <v>0</v>
      </c>
      <c r="V43" s="17">
        <f t="shared" si="3"/>
        <v>124779.15</v>
      </c>
      <c r="W43" s="17" t="e">
        <f t="shared" si="4"/>
        <v>#DIV/0!</v>
      </c>
      <c r="X43" s="17">
        <f t="shared" si="28"/>
        <v>32141.459999999992</v>
      </c>
      <c r="Y43" s="17">
        <f t="shared" si="29"/>
        <v>134.6958781031781</v>
      </c>
      <c r="Z43" s="17">
        <f t="shared" si="30"/>
        <v>100</v>
      </c>
      <c r="AA43" s="18"/>
      <c r="AC43" s="56">
        <f t="shared" si="10"/>
        <v>124779.15</v>
      </c>
      <c r="AD43" s="56" t="e">
        <f t="shared" si="11"/>
        <v>#DIV/0!</v>
      </c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56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/>
      <c r="T44" s="18">
        <v>80000</v>
      </c>
      <c r="U44" s="17">
        <f t="shared" si="9"/>
        <v>0</v>
      </c>
      <c r="V44" s="17">
        <f t="shared" si="3"/>
        <v>80000</v>
      </c>
      <c r="W44" s="17" t="e">
        <f t="shared" si="4"/>
        <v>#DIV/0!</v>
      </c>
      <c r="X44" s="17">
        <f t="shared" si="28"/>
        <v>20000</v>
      </c>
      <c r="Y44" s="17">
        <f t="shared" si="29"/>
        <v>133.33333333333331</v>
      </c>
      <c r="Z44" s="17">
        <f t="shared" si="30"/>
        <v>100</v>
      </c>
      <c r="AA44" s="18"/>
      <c r="AC44" s="56">
        <f t="shared" si="10"/>
        <v>80000</v>
      </c>
      <c r="AD44" s="56" t="e">
        <f t="shared" si="11"/>
        <v>#DIV/0!</v>
      </c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57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/>
      <c r="T45" s="18">
        <v>359450.33</v>
      </c>
      <c r="U45" s="17">
        <f t="shared" si="9"/>
        <v>0</v>
      </c>
      <c r="V45" s="17">
        <f t="shared" si="3"/>
        <v>359450.33</v>
      </c>
      <c r="W45" s="17" t="e">
        <f t="shared" si="4"/>
        <v>#DIV/0!</v>
      </c>
      <c r="X45" s="17">
        <f t="shared" si="28"/>
        <v>145950.33000000002</v>
      </c>
      <c r="Y45" s="17">
        <f t="shared" si="29"/>
        <v>168.36081030444964</v>
      </c>
      <c r="Z45" s="17">
        <f t="shared" si="30"/>
        <v>100</v>
      </c>
      <c r="AA45" s="18"/>
      <c r="AC45" s="56">
        <f t="shared" si="10"/>
        <v>359450.33</v>
      </c>
      <c r="AD45" s="56" t="e">
        <f t="shared" si="11"/>
        <v>#DIV/0!</v>
      </c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58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/>
      <c r="T46" s="18">
        <v>244070</v>
      </c>
      <c r="U46" s="17">
        <f t="shared" si="9"/>
        <v>0</v>
      </c>
      <c r="V46" s="17">
        <f t="shared" si="3"/>
        <v>244070</v>
      </c>
      <c r="W46" s="17" t="e">
        <f t="shared" si="4"/>
        <v>#DIV/0!</v>
      </c>
      <c r="X46" s="17">
        <f t="shared" si="28"/>
        <v>20833.820000000007</v>
      </c>
      <c r="Y46" s="17">
        <f t="shared" si="29"/>
        <v>109.33263595533664</v>
      </c>
      <c r="Z46" s="17">
        <f t="shared" si="30"/>
        <v>100</v>
      </c>
      <c r="AA46" s="18"/>
      <c r="AC46" s="56">
        <f t="shared" si="10"/>
        <v>244070</v>
      </c>
      <c r="AD46" s="56" t="e">
        <f t="shared" si="11"/>
        <v>#DIV/0!</v>
      </c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59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/>
      <c r="T47" s="18">
        <v>1159100</v>
      </c>
      <c r="U47" s="17">
        <f t="shared" si="9"/>
        <v>0</v>
      </c>
      <c r="V47" s="17">
        <f t="shared" si="3"/>
        <v>1159100</v>
      </c>
      <c r="W47" s="17" t="e">
        <f t="shared" si="4"/>
        <v>#DIV/0!</v>
      </c>
      <c r="X47" s="17">
        <f t="shared" si="28"/>
        <v>143804.44999999995</v>
      </c>
      <c r="Y47" s="17">
        <f t="shared" si="29"/>
        <v>114.16380186045333</v>
      </c>
      <c r="Z47" s="17">
        <f t="shared" si="30"/>
        <v>100</v>
      </c>
      <c r="AA47" s="18"/>
      <c r="AC47" s="56">
        <f t="shared" si="10"/>
        <v>1159100</v>
      </c>
      <c r="AD47" s="56" t="e">
        <f t="shared" si="11"/>
        <v>#DIV/0!</v>
      </c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60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/>
      <c r="T48" s="18">
        <v>435000</v>
      </c>
      <c r="U48" s="17">
        <f t="shared" si="9"/>
        <v>0</v>
      </c>
      <c r="V48" s="17">
        <f t="shared" si="3"/>
        <v>435000</v>
      </c>
      <c r="W48" s="17" t="e">
        <f t="shared" si="4"/>
        <v>#DIV/0!</v>
      </c>
      <c r="X48" s="17">
        <f t="shared" si="28"/>
        <v>163000</v>
      </c>
      <c r="Y48" s="17">
        <f t="shared" si="29"/>
        <v>159.9264705882353</v>
      </c>
      <c r="Z48" s="17">
        <f t="shared" si="30"/>
        <v>100</v>
      </c>
      <c r="AA48" s="18"/>
      <c r="AC48" s="56">
        <f t="shared" si="10"/>
        <v>435000</v>
      </c>
      <c r="AD48" s="56" t="e">
        <f t="shared" si="11"/>
        <v>#DIV/0!</v>
      </c>
    </row>
    <row r="49" spans="1:30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61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/>
      <c r="T49" s="18">
        <v>976062.57</v>
      </c>
      <c r="U49" s="17">
        <f t="shared" si="9"/>
        <v>0</v>
      </c>
      <c r="V49" s="17">
        <f t="shared" si="3"/>
        <v>976062.57</v>
      </c>
      <c r="W49" s="17" t="e">
        <f t="shared" si="4"/>
        <v>#DIV/0!</v>
      </c>
      <c r="X49" s="17">
        <f t="shared" si="28"/>
        <v>859324.57</v>
      </c>
      <c r="Y49" s="17">
        <f t="shared" si="29"/>
        <v>836.11383611163455</v>
      </c>
      <c r="Z49" s="17">
        <f t="shared" si="30"/>
        <v>100</v>
      </c>
      <c r="AA49" s="18"/>
      <c r="AC49" s="56">
        <f t="shared" si="10"/>
        <v>976062.57</v>
      </c>
      <c r="AD49" s="56" t="e">
        <f t="shared" si="11"/>
        <v>#DIV/0!</v>
      </c>
    </row>
    <row r="50" spans="1:30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62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/>
      <c r="T50" s="18">
        <v>314616.99</v>
      </c>
      <c r="U50" s="17">
        <f t="shared" si="9"/>
        <v>0</v>
      </c>
      <c r="V50" s="17">
        <f t="shared" si="3"/>
        <v>314616.99</v>
      </c>
      <c r="W50" s="17" t="e">
        <f t="shared" si="4"/>
        <v>#DIV/0!</v>
      </c>
      <c r="X50" s="17">
        <f t="shared" si="28"/>
        <v>-107932.03000000003</v>
      </c>
      <c r="Y50" s="17">
        <f t="shared" si="29"/>
        <v>74.456920998183833</v>
      </c>
      <c r="Z50" s="17">
        <f t="shared" si="30"/>
        <v>100</v>
      </c>
      <c r="AA50" s="18"/>
      <c r="AC50" s="56">
        <f t="shared" si="10"/>
        <v>314616.99</v>
      </c>
      <c r="AD50" s="56" t="e">
        <f t="shared" si="11"/>
        <v>#DIV/0!</v>
      </c>
    </row>
    <row r="51" spans="1:30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63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/>
      <c r="T51" s="18">
        <v>2450392.25</v>
      </c>
      <c r="U51" s="17">
        <f t="shared" si="9"/>
        <v>0</v>
      </c>
      <c r="V51" s="17">
        <f t="shared" si="3"/>
        <v>2450392.25</v>
      </c>
      <c r="W51" s="17" t="e">
        <f t="shared" si="4"/>
        <v>#DIV/0!</v>
      </c>
      <c r="X51" s="17">
        <f t="shared" si="28"/>
        <v>-691088.9700000002</v>
      </c>
      <c r="Y51" s="17">
        <f t="shared" si="29"/>
        <v>78.001174554212355</v>
      </c>
      <c r="Z51" s="17">
        <f t="shared" si="30"/>
        <v>100</v>
      </c>
      <c r="AA51" s="18"/>
      <c r="AC51" s="56">
        <f t="shared" si="10"/>
        <v>2450392.25</v>
      </c>
      <c r="AD51" s="56" t="e">
        <f t="shared" si="11"/>
        <v>#DIV/0!</v>
      </c>
    </row>
    <row r="52" spans="1:30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74</v>
      </c>
      <c r="J52" s="37"/>
      <c r="K52" s="37">
        <v>642591.99</v>
      </c>
      <c r="L52" s="37">
        <f t="shared" si="31"/>
        <v>642591.99</v>
      </c>
      <c r="M52" s="49">
        <v>641230.09</v>
      </c>
      <c r="N52" s="37">
        <v>642591.99</v>
      </c>
      <c r="O52" s="37">
        <v>650000</v>
      </c>
      <c r="P52" s="37"/>
      <c r="Q52" s="18">
        <v>253454.47</v>
      </c>
      <c r="R52" s="37">
        <v>-1192.06</v>
      </c>
      <c r="S52" s="37">
        <v>-1192.06</v>
      </c>
      <c r="T52" s="37">
        <v>256536.06</v>
      </c>
      <c r="U52" s="37">
        <f t="shared" si="9"/>
        <v>0</v>
      </c>
      <c r="V52" s="17">
        <f t="shared" si="3"/>
        <v>3081.5899999999965</v>
      </c>
      <c r="W52" s="17">
        <f t="shared" si="4"/>
        <v>101.21583572781336</v>
      </c>
      <c r="X52" s="17">
        <f t="shared" si="28"/>
        <v>-386055.93</v>
      </c>
      <c r="Y52" s="17">
        <f t="shared" si="29"/>
        <v>39.922075592632275</v>
      </c>
      <c r="Z52" s="17">
        <f t="shared" si="30"/>
        <v>100</v>
      </c>
      <c r="AA52" s="37"/>
      <c r="AC52" s="56">
        <f t="shared" si="10"/>
        <v>256536.06</v>
      </c>
      <c r="AD52" s="56">
        <v>0</v>
      </c>
    </row>
    <row r="53" spans="1:30" s="15" customFormat="1" ht="36.75" hidden="1" customHeight="1" x14ac:dyDescent="0.3">
      <c r="A53" s="14"/>
      <c r="B53" s="66" t="s">
        <v>7</v>
      </c>
      <c r="C53" s="66"/>
      <c r="D53" s="66"/>
      <c r="E53" s="66"/>
      <c r="F53" s="66"/>
      <c r="G53" s="66"/>
      <c r="H53" s="66"/>
      <c r="I53" s="66"/>
      <c r="J53" s="17">
        <v>0</v>
      </c>
      <c r="K53" s="17">
        <v>617535.5</v>
      </c>
      <c r="L53" s="17">
        <f t="shared" si="31"/>
        <v>617535.5</v>
      </c>
      <c r="M53" s="17">
        <v>616035.5</v>
      </c>
      <c r="N53" s="17">
        <v>617535.5</v>
      </c>
      <c r="O53" s="17">
        <v>0</v>
      </c>
      <c r="P53" s="17">
        <v>0</v>
      </c>
      <c r="Q53" s="17">
        <v>0</v>
      </c>
      <c r="R53" s="17">
        <v>89010.33</v>
      </c>
      <c r="S53" s="17">
        <v>89010.33</v>
      </c>
      <c r="T53" s="17">
        <v>1294662.3799999999</v>
      </c>
      <c r="U53" s="17">
        <f t="shared" si="9"/>
        <v>0</v>
      </c>
      <c r="V53" s="17">
        <f t="shared" si="3"/>
        <v>1294662.3799999999</v>
      </c>
      <c r="W53" s="17">
        <v>0</v>
      </c>
      <c r="X53" s="17">
        <f t="shared" si="28"/>
        <v>677126.87999999989</v>
      </c>
      <c r="Y53" s="17">
        <f t="shared" si="29"/>
        <v>209.64987114101129</v>
      </c>
      <c r="Z53" s="17">
        <f t="shared" si="30"/>
        <v>100</v>
      </c>
      <c r="AA53" s="17"/>
      <c r="AC53" s="56">
        <f t="shared" si="10"/>
        <v>1294662.3799999999</v>
      </c>
      <c r="AD53" s="56">
        <v>0</v>
      </c>
    </row>
    <row r="54" spans="1:30" s="15" customFormat="1" ht="36.75" customHeight="1" x14ac:dyDescent="0.3">
      <c r="A54" s="14"/>
      <c r="B54" s="66" t="s">
        <v>1</v>
      </c>
      <c r="C54" s="66"/>
      <c r="D54" s="66"/>
      <c r="E54" s="66"/>
      <c r="F54" s="66"/>
      <c r="G54" s="66"/>
      <c r="H54" s="66"/>
      <c r="I54" s="66"/>
      <c r="J54" s="17">
        <f>J55+J56+J57+J58+J59+J60+J61</f>
        <v>1335999177.9199998</v>
      </c>
      <c r="K54" s="17">
        <f t="shared" ref="K54:T54" si="32">K55+K56+K57+K58+K59+K60+K61</f>
        <v>1331830182.6599998</v>
      </c>
      <c r="L54" s="17">
        <f t="shared" ref="L54:P54" si="33">L55+L56+L57+L58+L59+L60+L61</f>
        <v>1331830182.6599998</v>
      </c>
      <c r="M54" s="17">
        <f t="shared" si="33"/>
        <v>1325731502.6699998</v>
      </c>
      <c r="N54" s="17">
        <f t="shared" ref="N54" si="34">N55+N56+N57+N58+N59+N60+N61</f>
        <v>1331830182.6599998</v>
      </c>
      <c r="O54" s="17">
        <f t="shared" si="32"/>
        <v>1428871757.3199999</v>
      </c>
      <c r="P54" s="17">
        <f t="shared" si="33"/>
        <v>0</v>
      </c>
      <c r="Q54" s="17">
        <f t="shared" si="32"/>
        <v>1796348547.49</v>
      </c>
      <c r="R54" s="17">
        <f t="shared" ref="R54" si="35">R55+R56+R57+R58+R59+R60+R61</f>
        <v>83275741.579999998</v>
      </c>
      <c r="S54" s="17">
        <f t="shared" si="32"/>
        <v>83275741.579999998</v>
      </c>
      <c r="T54" s="17">
        <f t="shared" si="32"/>
        <v>1731743649.9200001</v>
      </c>
      <c r="U54" s="17">
        <f t="shared" si="9"/>
        <v>0</v>
      </c>
      <c r="V54" s="17">
        <f t="shared" si="3"/>
        <v>-64604897.569999933</v>
      </c>
      <c r="W54" s="17">
        <f t="shared" si="4"/>
        <v>96.403543306766878</v>
      </c>
      <c r="X54" s="17">
        <f t="shared" si="28"/>
        <v>399913467.26000023</v>
      </c>
      <c r="Y54" s="17">
        <f t="shared" si="29"/>
        <v>130.02736178131002</v>
      </c>
      <c r="Z54" s="17">
        <f t="shared" si="30"/>
        <v>100</v>
      </c>
      <c r="AA54" s="31"/>
      <c r="AC54" s="56">
        <f t="shared" si="10"/>
        <v>1731743649.9200001</v>
      </c>
      <c r="AD54" s="56">
        <v>0</v>
      </c>
    </row>
    <row r="55" spans="1:30" s="15" customFormat="1" ht="54.75" customHeight="1" x14ac:dyDescent="0.3">
      <c r="A55" s="14"/>
      <c r="B55" s="66" t="s">
        <v>6</v>
      </c>
      <c r="C55" s="66"/>
      <c r="D55" s="66"/>
      <c r="E55" s="66"/>
      <c r="F55" s="66"/>
      <c r="G55" s="66"/>
      <c r="H55" s="66"/>
      <c r="I55" s="66"/>
      <c r="J55" s="17">
        <v>95330000</v>
      </c>
      <c r="K55" s="17">
        <v>95330000</v>
      </c>
      <c r="L55" s="17">
        <f t="shared" ref="L55:L61" si="36">K55</f>
        <v>95330000</v>
      </c>
      <c r="M55" s="17">
        <v>95330000</v>
      </c>
      <c r="N55" s="17">
        <v>95330000</v>
      </c>
      <c r="O55" s="17">
        <v>402978000</v>
      </c>
      <c r="P55" s="17"/>
      <c r="Q55" s="17">
        <v>426424900</v>
      </c>
      <c r="R55" s="17">
        <v>0</v>
      </c>
      <c r="S55" s="17">
        <v>0</v>
      </c>
      <c r="T55" s="17">
        <v>426424900</v>
      </c>
      <c r="U55" s="17">
        <f t="shared" si="9"/>
        <v>0</v>
      </c>
      <c r="V55" s="17">
        <f t="shared" si="3"/>
        <v>0</v>
      </c>
      <c r="W55" s="17">
        <f t="shared" si="4"/>
        <v>100</v>
      </c>
      <c r="X55" s="17">
        <f t="shared" si="28"/>
        <v>331094900</v>
      </c>
      <c r="Y55" s="17">
        <f t="shared" si="29"/>
        <v>447.31448652050767</v>
      </c>
      <c r="Z55" s="17">
        <f t="shared" si="30"/>
        <v>100</v>
      </c>
      <c r="AA55" s="31"/>
      <c r="AC55" s="56">
        <f t="shared" si="10"/>
        <v>426424900</v>
      </c>
      <c r="AD55" s="56">
        <v>0</v>
      </c>
    </row>
    <row r="56" spans="1:30" s="15" customFormat="1" ht="55.5" customHeight="1" x14ac:dyDescent="0.3">
      <c r="A56" s="14"/>
      <c r="B56" s="66" t="s">
        <v>5</v>
      </c>
      <c r="C56" s="66"/>
      <c r="D56" s="66"/>
      <c r="E56" s="66"/>
      <c r="F56" s="66"/>
      <c r="G56" s="66"/>
      <c r="H56" s="66"/>
      <c r="I56" s="66"/>
      <c r="J56" s="17">
        <v>507024933.72000003</v>
      </c>
      <c r="K56" s="17">
        <v>501262575.60000002</v>
      </c>
      <c r="L56" s="17">
        <f t="shared" si="36"/>
        <v>501262575.60000002</v>
      </c>
      <c r="M56" s="17">
        <v>495240145.60000002</v>
      </c>
      <c r="N56" s="17">
        <v>501262575.60000002</v>
      </c>
      <c r="O56" s="17">
        <v>214944766.22</v>
      </c>
      <c r="P56" s="17"/>
      <c r="Q56" s="17">
        <v>290914546.44999999</v>
      </c>
      <c r="R56" s="17">
        <v>51380393.93</v>
      </c>
      <c r="S56" s="17">
        <v>51380393.93</v>
      </c>
      <c r="T56" s="17">
        <v>276999912.48000002</v>
      </c>
      <c r="U56" s="17">
        <f t="shared" si="9"/>
        <v>0</v>
      </c>
      <c r="V56" s="17">
        <f t="shared" si="3"/>
        <v>-13914633.969999969</v>
      </c>
      <c r="W56" s="17">
        <f t="shared" si="4"/>
        <v>95.21693427166197</v>
      </c>
      <c r="X56" s="17">
        <f t="shared" si="28"/>
        <v>-224262663.12</v>
      </c>
      <c r="Y56" s="17">
        <f t="shared" si="29"/>
        <v>55.260441525768677</v>
      </c>
      <c r="Z56" s="17">
        <f t="shared" si="30"/>
        <v>100</v>
      </c>
      <c r="AA56" s="31"/>
      <c r="AC56" s="56">
        <f t="shared" si="10"/>
        <v>276999912.48000002</v>
      </c>
      <c r="AD56" s="56">
        <v>0</v>
      </c>
    </row>
    <row r="57" spans="1:30" s="15" customFormat="1" ht="55.5" customHeight="1" x14ac:dyDescent="0.3">
      <c r="A57" s="14"/>
      <c r="B57" s="66" t="s">
        <v>4</v>
      </c>
      <c r="C57" s="66"/>
      <c r="D57" s="66"/>
      <c r="E57" s="66"/>
      <c r="F57" s="66"/>
      <c r="G57" s="66"/>
      <c r="H57" s="66"/>
      <c r="I57" s="66"/>
      <c r="J57" s="17">
        <v>730713803.88</v>
      </c>
      <c r="K57" s="17">
        <v>730599957.25</v>
      </c>
      <c r="L57" s="17">
        <f t="shared" si="36"/>
        <v>730599957.25</v>
      </c>
      <c r="M57" s="17">
        <v>730599957.25</v>
      </c>
      <c r="N57" s="17">
        <v>730599957.25</v>
      </c>
      <c r="O57" s="17">
        <v>798683747.77999997</v>
      </c>
      <c r="P57" s="17"/>
      <c r="Q57" s="17">
        <v>1066999039.4299999</v>
      </c>
      <c r="R57" s="17">
        <v>29440575.100000001</v>
      </c>
      <c r="S57" s="17">
        <v>29440575.100000001</v>
      </c>
      <c r="T57" s="17">
        <v>1016038865.97</v>
      </c>
      <c r="U57" s="17">
        <f t="shared" si="9"/>
        <v>0</v>
      </c>
      <c r="V57" s="17">
        <f t="shared" si="3"/>
        <v>-50960173.459999919</v>
      </c>
      <c r="W57" s="17">
        <f t="shared" si="4"/>
        <v>95.223971945914471</v>
      </c>
      <c r="X57" s="17">
        <f t="shared" si="28"/>
        <v>285438908.72000003</v>
      </c>
      <c r="Y57" s="17">
        <f t="shared" si="29"/>
        <v>139.0691110624206</v>
      </c>
      <c r="Z57" s="17">
        <f t="shared" si="30"/>
        <v>100</v>
      </c>
      <c r="AA57" s="31"/>
      <c r="AC57" s="56">
        <f t="shared" si="10"/>
        <v>1016038865.97</v>
      </c>
      <c r="AD57" s="56">
        <v>0</v>
      </c>
    </row>
    <row r="58" spans="1:30" s="15" customFormat="1" ht="37.5" customHeight="1" x14ac:dyDescent="0.3">
      <c r="A58" s="14"/>
      <c r="B58" s="66" t="s">
        <v>3</v>
      </c>
      <c r="C58" s="66"/>
      <c r="D58" s="66"/>
      <c r="E58" s="66"/>
      <c r="F58" s="66"/>
      <c r="G58" s="66"/>
      <c r="H58" s="66"/>
      <c r="I58" s="66"/>
      <c r="J58" s="17">
        <v>8614225.75</v>
      </c>
      <c r="K58" s="17">
        <v>8528770.2200000007</v>
      </c>
      <c r="L58" s="17">
        <f t="shared" si="36"/>
        <v>8528770.2200000007</v>
      </c>
      <c r="M58" s="17">
        <v>8528770.2200000007</v>
      </c>
      <c r="N58" s="17">
        <v>8528770.2200000007</v>
      </c>
      <c r="O58" s="17">
        <v>1054910</v>
      </c>
      <c r="P58" s="17"/>
      <c r="Q58" s="17">
        <v>12583515.119999999</v>
      </c>
      <c r="R58" s="17">
        <v>2342072.5499999998</v>
      </c>
      <c r="S58" s="17">
        <v>2342072.5499999998</v>
      </c>
      <c r="T58" s="17">
        <v>11684333.98</v>
      </c>
      <c r="U58" s="17">
        <f t="shared" si="9"/>
        <v>0</v>
      </c>
      <c r="V58" s="17">
        <f t="shared" si="3"/>
        <v>-899181.13999999873</v>
      </c>
      <c r="W58" s="17">
        <f t="shared" si="4"/>
        <v>92.85429284722791</v>
      </c>
      <c r="X58" s="17">
        <f t="shared" si="28"/>
        <v>3155563.76</v>
      </c>
      <c r="Y58" s="17">
        <f t="shared" si="29"/>
        <v>136.99904767747395</v>
      </c>
      <c r="Z58" s="17">
        <f t="shared" si="30"/>
        <v>100</v>
      </c>
      <c r="AA58" s="31"/>
      <c r="AC58" s="56">
        <f t="shared" si="10"/>
        <v>11684333.98</v>
      </c>
      <c r="AD58" s="56">
        <v>0</v>
      </c>
    </row>
    <row r="59" spans="1:30" s="15" customFormat="1" ht="39" customHeight="1" x14ac:dyDescent="0.3">
      <c r="A59" s="14"/>
      <c r="B59" s="66" t="s">
        <v>2</v>
      </c>
      <c r="C59" s="66"/>
      <c r="D59" s="66"/>
      <c r="E59" s="66"/>
      <c r="F59" s="66"/>
      <c r="G59" s="66"/>
      <c r="H59" s="66"/>
      <c r="I59" s="66"/>
      <c r="J59" s="17">
        <v>1811024.34</v>
      </c>
      <c r="K59" s="17">
        <v>3581765.36</v>
      </c>
      <c r="L59" s="17">
        <f t="shared" si="36"/>
        <v>3581765.36</v>
      </c>
      <c r="M59" s="17">
        <v>3505515.37</v>
      </c>
      <c r="N59" s="17">
        <v>3581765.36</v>
      </c>
      <c r="O59" s="17">
        <v>11210333.32</v>
      </c>
      <c r="P59" s="17"/>
      <c r="Q59" s="17">
        <v>4835497.8</v>
      </c>
      <c r="R59" s="17">
        <v>112700</v>
      </c>
      <c r="S59" s="17">
        <v>112700</v>
      </c>
      <c r="T59" s="17">
        <v>6004588.7999999998</v>
      </c>
      <c r="U59" s="17">
        <f t="shared" si="9"/>
        <v>0</v>
      </c>
      <c r="V59" s="17">
        <f t="shared" si="3"/>
        <v>1169091</v>
      </c>
      <c r="W59" s="17">
        <f t="shared" si="4"/>
        <v>124.17726257677131</v>
      </c>
      <c r="X59" s="17">
        <f t="shared" si="28"/>
        <v>2422823.44</v>
      </c>
      <c r="Y59" s="17">
        <f t="shared" si="29"/>
        <v>167.64327633119998</v>
      </c>
      <c r="Z59" s="17">
        <f t="shared" si="30"/>
        <v>100</v>
      </c>
      <c r="AA59" s="31"/>
      <c r="AC59" s="56">
        <f t="shared" si="10"/>
        <v>6004588.7999999998</v>
      </c>
      <c r="AD59" s="56">
        <v>0</v>
      </c>
    </row>
    <row r="60" spans="1:30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6"/>
        <v>21924</v>
      </c>
      <c r="M60" s="17">
        <v>21924</v>
      </c>
      <c r="N60" s="17">
        <v>21924</v>
      </c>
      <c r="O60" s="17">
        <v>0</v>
      </c>
      <c r="P60" s="17"/>
      <c r="Q60" s="17">
        <v>0</v>
      </c>
      <c r="R60" s="17">
        <v>0</v>
      </c>
      <c r="S60" s="17">
        <v>0</v>
      </c>
      <c r="T60" s="17">
        <v>0</v>
      </c>
      <c r="U60" s="17">
        <f t="shared" si="9"/>
        <v>0</v>
      </c>
      <c r="V60" s="17">
        <f t="shared" si="3"/>
        <v>0</v>
      </c>
      <c r="W60" s="17">
        <v>0</v>
      </c>
      <c r="X60" s="17">
        <f t="shared" si="28"/>
        <v>-21924</v>
      </c>
      <c r="Y60" s="17">
        <f t="shared" si="29"/>
        <v>0</v>
      </c>
      <c r="Z60" s="17">
        <f t="shared" si="30"/>
        <v>100</v>
      </c>
      <c r="AA60" s="31"/>
      <c r="AC60" s="56">
        <f t="shared" si="10"/>
        <v>0</v>
      </c>
      <c r="AD60" s="56">
        <v>0</v>
      </c>
    </row>
    <row r="61" spans="1:30" s="15" customFormat="1" ht="99.75" customHeight="1" x14ac:dyDescent="0.3">
      <c r="A61" s="14"/>
      <c r="B61" s="66" t="s">
        <v>0</v>
      </c>
      <c r="C61" s="66"/>
      <c r="D61" s="66"/>
      <c r="E61" s="66"/>
      <c r="F61" s="66"/>
      <c r="G61" s="66"/>
      <c r="H61" s="66"/>
      <c r="I61" s="66"/>
      <c r="J61" s="17">
        <v>-7494809.7699999996</v>
      </c>
      <c r="K61" s="17">
        <v>-7494809.7699999996</v>
      </c>
      <c r="L61" s="17">
        <f t="shared" si="36"/>
        <v>-7494809.7699999996</v>
      </c>
      <c r="M61" s="17">
        <v>-7494809.7699999996</v>
      </c>
      <c r="N61" s="17">
        <v>-7494809.7699999996</v>
      </c>
      <c r="O61" s="17">
        <v>0</v>
      </c>
      <c r="P61" s="17"/>
      <c r="Q61" s="17">
        <v>-5408951.3099999996</v>
      </c>
      <c r="R61" s="17">
        <v>0</v>
      </c>
      <c r="S61" s="17">
        <v>0</v>
      </c>
      <c r="T61" s="17">
        <v>-5408951.3099999996</v>
      </c>
      <c r="U61" s="17">
        <f t="shared" si="9"/>
        <v>0</v>
      </c>
      <c r="V61" s="17">
        <f t="shared" si="3"/>
        <v>0</v>
      </c>
      <c r="W61" s="17">
        <f t="shared" si="4"/>
        <v>100</v>
      </c>
      <c r="X61" s="17">
        <f t="shared" si="28"/>
        <v>2085858.46</v>
      </c>
      <c r="Y61" s="17">
        <f t="shared" si="29"/>
        <v>72.169294164753694</v>
      </c>
      <c r="Z61" s="17">
        <f t="shared" si="30"/>
        <v>100</v>
      </c>
      <c r="AA61" s="31"/>
      <c r="AC61" s="56">
        <f t="shared" si="10"/>
        <v>-5408951.3099999996</v>
      </c>
      <c r="AD61" s="56">
        <v>0</v>
      </c>
    </row>
    <row r="62" spans="1:30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7">J54+J7</f>
        <v>1792968907.5499997</v>
      </c>
      <c r="K62" s="18">
        <f t="shared" si="37"/>
        <v>1806460249.5699999</v>
      </c>
      <c r="L62" s="18">
        <f t="shared" si="37"/>
        <v>1699193719.2014999</v>
      </c>
      <c r="M62" s="18">
        <f t="shared" si="37"/>
        <v>1796045413.0699999</v>
      </c>
      <c r="N62" s="18">
        <f t="shared" ref="N62" si="38">N54+N7</f>
        <v>1699193719.2014999</v>
      </c>
      <c r="O62" s="18">
        <f t="shared" si="37"/>
        <v>1798212119.3199999</v>
      </c>
      <c r="P62" s="18">
        <f t="shared" si="37"/>
        <v>372809870</v>
      </c>
      <c r="Q62" s="18">
        <f t="shared" si="37"/>
        <v>2135801802.4200001</v>
      </c>
      <c r="R62" s="18">
        <f t="shared" ref="R62" si="39">R54+R7</f>
        <v>89698393.560000002</v>
      </c>
      <c r="S62" s="18">
        <f t="shared" si="37"/>
        <v>89698393.560000002</v>
      </c>
      <c r="T62" s="18">
        <f t="shared" si="37"/>
        <v>2092393430.8699999</v>
      </c>
      <c r="U62" s="17">
        <f t="shared" si="9"/>
        <v>0</v>
      </c>
      <c r="V62" s="17">
        <f t="shared" si="3"/>
        <v>-43408371.550000191</v>
      </c>
      <c r="W62" s="17">
        <f t="shared" si="4"/>
        <v>97.967584281424621</v>
      </c>
      <c r="X62" s="17">
        <f t="shared" si="28"/>
        <v>393199711.66849995</v>
      </c>
      <c r="Y62" s="17">
        <f t="shared" si="29"/>
        <v>123.14036988397507</v>
      </c>
      <c r="Z62" s="17">
        <f t="shared" si="30"/>
        <v>100</v>
      </c>
      <c r="AA62" s="32"/>
      <c r="AC62" s="56">
        <f t="shared" si="10"/>
        <v>1719583560.8699999</v>
      </c>
      <c r="AD62" s="56">
        <f t="shared" si="11"/>
        <v>561.24947305445528</v>
      </c>
    </row>
    <row r="63" spans="1:30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7"/>
      <c r="X63" s="10"/>
      <c r="Y63" s="10"/>
      <c r="Z63" s="10"/>
      <c r="AD63" s="39"/>
    </row>
    <row r="64" spans="1:30" s="5" customFormat="1" ht="62.25" customHeight="1" x14ac:dyDescent="0.3">
      <c r="I64" s="62" t="s">
        <v>82</v>
      </c>
      <c r="J64" s="62"/>
      <c r="K64" s="62"/>
      <c r="L64" s="62"/>
      <c r="M64" s="62"/>
      <c r="N64" s="62"/>
      <c r="O64" s="59"/>
      <c r="P64" s="59"/>
      <c r="Q64" s="59"/>
      <c r="R64" s="59"/>
      <c r="S64" s="59"/>
      <c r="T64" s="59"/>
      <c r="U64" s="59"/>
      <c r="V64" s="60" t="s">
        <v>50</v>
      </c>
      <c r="W64" s="59"/>
      <c r="X64" s="61"/>
    </row>
    <row r="65" spans="12:30" s="5" customFormat="1" ht="18.75" x14ac:dyDescent="0.3">
      <c r="AD65" s="39"/>
    </row>
    <row r="66" spans="12:30" s="5" customFormat="1" ht="18.75" x14ac:dyDescent="0.3">
      <c r="M66" s="39"/>
      <c r="AD66" s="39"/>
    </row>
    <row r="67" spans="12:30" x14ac:dyDescent="0.2">
      <c r="M67" s="34"/>
    </row>
    <row r="68" spans="12:30" x14ac:dyDescent="0.2">
      <c r="L68" s="34"/>
      <c r="M68" s="34"/>
    </row>
    <row r="69" spans="12:30" x14ac:dyDescent="0.2">
      <c r="M69" s="34"/>
    </row>
    <row r="72" spans="12:30" x14ac:dyDescent="0.2">
      <c r="M72" s="34"/>
    </row>
  </sheetData>
  <mergeCells count="43"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14:I14"/>
    <mergeCell ref="B31:I31"/>
    <mergeCell ref="B35:I35"/>
    <mergeCell ref="B37:I37"/>
    <mergeCell ref="B56:I56"/>
    <mergeCell ref="B38:I38"/>
    <mergeCell ref="B40:I40"/>
    <mergeCell ref="B41:I41"/>
    <mergeCell ref="B9:I9"/>
    <mergeCell ref="B10:I10"/>
    <mergeCell ref="B11:I11"/>
    <mergeCell ref="B12:I12"/>
    <mergeCell ref="B13:I13"/>
    <mergeCell ref="I64:N64"/>
    <mergeCell ref="AC4:AD4"/>
    <mergeCell ref="AA4:AA5"/>
    <mergeCell ref="Z4:Z5"/>
    <mergeCell ref="B7:I7"/>
    <mergeCell ref="V4:W4"/>
    <mergeCell ref="X4:Y4"/>
    <mergeCell ref="J4:J5"/>
    <mergeCell ref="N4:N5"/>
    <mergeCell ref="U4:U5"/>
    <mergeCell ref="R4:T5"/>
    <mergeCell ref="Q4:Q5"/>
    <mergeCell ref="P4:P5"/>
    <mergeCell ref="B59:I59"/>
    <mergeCell ref="B61:I61"/>
    <mergeCell ref="B8:I8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2021-01-15T11:28:52Z</cp:lastPrinted>
  <dcterms:created xsi:type="dcterms:W3CDTF">2018-12-30T09:36:16Z</dcterms:created>
  <dcterms:modified xsi:type="dcterms:W3CDTF">2021-01-15T11:29:34Z</dcterms:modified>
</cp:coreProperties>
</file>